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omments1.xml" ContentType="application/vnd.openxmlformats-officedocument.spreadsheetml.comments+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4.xml" ContentType="application/vnd.openxmlformats-officedocument.drawing+xml"/>
  <Override PartName="/xl/slicers/slicer4.xml" ContentType="application/vnd.ms-excel.slicer+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drawings/drawing5.xml" ContentType="application/vnd.openxmlformats-officedocument.drawing+xml"/>
  <Override PartName="/xl/slicers/slicer5.xml" ContentType="application/vnd.ms-excel.slicer+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drawings/drawing6.xml" ContentType="application/vnd.openxmlformats-officedocument.drawing+xml"/>
  <Override PartName="/xl/slicers/slicer6.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ristensen\Desktop\"/>
    </mc:Choice>
  </mc:AlternateContent>
  <bookViews>
    <workbookView xWindow="0" yWindow="0" windowWidth="24072" windowHeight="12888" tabRatio="859" activeTab="2"/>
  </bookViews>
  <sheets>
    <sheet name="Instructions" sheetId="23" r:id="rId1"/>
    <sheet name="Transaction Detail TBL" sheetId="16" r:id="rId2"/>
    <sheet name="889992 Business Gen Ed" sheetId="10" r:id="rId3"/>
    <sheet name="BB22799  889985 BSU Econ Impact" sheetId="21" r:id="rId4"/>
    <sheet name="BB1078 889996 Idaho SHIP Grnt" sheetId="26" r:id="rId5"/>
    <sheet name="889991 Business Dept Misc." sheetId="22" r:id="rId6"/>
    <sheet name="889993 Endowment Earnings" sheetId="24" r:id="rId7"/>
    <sheet name="889994 Process MGT&amp;Improv Ctr" sheetId="25" r:id="rId8"/>
  </sheets>
  <definedNames>
    <definedName name="Slicer_Fund_Type_Title">#N/A</definedName>
    <definedName name="Slicer_Fund_Type_Title1">#N/A</definedName>
    <definedName name="Slicer_Fund_Type_Title2">#N/A</definedName>
    <definedName name="Slicer_Fund_Type_Title21">#N/A</definedName>
    <definedName name="Slicer_Fund_Type_Title3">#N/A</definedName>
    <definedName name="Slicer_Fund_Type_Title31">#N/A</definedName>
  </definedNames>
  <calcPr calcId="162913" calcMode="manual"/>
  <pivotCaches>
    <pivotCache cacheId="2" r:id="rId9"/>
  </pivotCaches>
  <extLst>
    <ext xmlns:x14="http://schemas.microsoft.com/office/spreadsheetml/2009/9/main" uri="{BBE1A952-AA13-448e-AADC-164F8A28A991}">
      <x14:slicerCaches>
        <x14:slicerCache r:id="rId10"/>
        <x14:slicerCache r:id="rId11"/>
        <x14:slicerCache r:id="rId12"/>
        <x14:slicerCache r:id="rId13"/>
        <x14:slicerCache r:id="rId14"/>
        <x14:slicerCache r:id="rId15"/>
      </x14:slicerCaches>
    </ext>
    <ext xmlns:x14="http://schemas.microsoft.com/office/spreadsheetml/2009/9/main" uri="{79F54976-1DA5-4618-B147-4CDE4B953A38}">
      <x14:workbookPr/>
    </ext>
  </extLst>
</workbook>
</file>

<file path=xl/calcChain.xml><?xml version="1.0" encoding="utf-8"?>
<calcChain xmlns="http://schemas.openxmlformats.org/spreadsheetml/2006/main">
  <c r="C7" i="26" l="1"/>
  <c r="C13" i="26"/>
  <c r="C10" i="26"/>
  <c r="C7" i="25"/>
  <c r="C6" i="25"/>
  <c r="C10" i="25"/>
  <c r="C6" i="24"/>
  <c r="C10" i="24"/>
  <c r="C7" i="24"/>
  <c r="C11" i="26" l="1"/>
  <c r="C8" i="26"/>
  <c r="C8" i="25"/>
  <c r="C11" i="25" s="1"/>
  <c r="C14" i="26"/>
  <c r="C8" i="24"/>
  <c r="C11" i="24" s="1"/>
  <c r="C6" i="21" l="1"/>
  <c r="C6" i="10"/>
  <c r="AB374" i="16" l="1"/>
  <c r="X374" i="16"/>
  <c r="V374" i="16"/>
  <c r="T374" i="16"/>
  <c r="P374" i="16"/>
  <c r="N374" i="16"/>
  <c r="L374" i="16"/>
  <c r="D374" i="16"/>
  <c r="B374" i="16"/>
  <c r="A374" i="16"/>
  <c r="AB373" i="16"/>
  <c r="X373" i="16"/>
  <c r="V373" i="16"/>
  <c r="T373" i="16"/>
  <c r="P373" i="16"/>
  <c r="N373" i="16"/>
  <c r="L373" i="16"/>
  <c r="D373" i="16"/>
  <c r="B373" i="16"/>
  <c r="A373" i="16"/>
  <c r="AB372" i="16"/>
  <c r="X372" i="16"/>
  <c r="V372" i="16"/>
  <c r="T372" i="16"/>
  <c r="P372" i="16"/>
  <c r="N372" i="16"/>
  <c r="L372" i="16"/>
  <c r="D372" i="16"/>
  <c r="B372" i="16"/>
  <c r="A372" i="16"/>
  <c r="AB371" i="16"/>
  <c r="X371" i="16"/>
  <c r="V371" i="16"/>
  <c r="T371" i="16"/>
  <c r="P371" i="16"/>
  <c r="N371" i="16"/>
  <c r="L371" i="16"/>
  <c r="D371" i="16"/>
  <c r="B371" i="16"/>
  <c r="A371" i="16"/>
  <c r="AB370" i="16"/>
  <c r="X370" i="16"/>
  <c r="V370" i="16"/>
  <c r="T370" i="16"/>
  <c r="P370" i="16"/>
  <c r="N370" i="16"/>
  <c r="L370" i="16"/>
  <c r="D370" i="16"/>
  <c r="B370" i="16"/>
  <c r="A370" i="16"/>
  <c r="AB369" i="16"/>
  <c r="X369" i="16"/>
  <c r="V369" i="16"/>
  <c r="T369" i="16"/>
  <c r="P369" i="16"/>
  <c r="N369" i="16"/>
  <c r="L369" i="16"/>
  <c r="D369" i="16"/>
  <c r="B369" i="16"/>
  <c r="A369" i="16"/>
  <c r="AB368" i="16"/>
  <c r="X368" i="16"/>
  <c r="V368" i="16"/>
  <c r="T368" i="16"/>
  <c r="P368" i="16"/>
  <c r="N368" i="16"/>
  <c r="L368" i="16"/>
  <c r="D368" i="16"/>
  <c r="B368" i="16"/>
  <c r="A368" i="16"/>
  <c r="AB367" i="16"/>
  <c r="X367" i="16"/>
  <c r="V367" i="16"/>
  <c r="T367" i="16"/>
  <c r="P367" i="16"/>
  <c r="N367" i="16"/>
  <c r="L367" i="16"/>
  <c r="D367" i="16"/>
  <c r="B367" i="16"/>
  <c r="A367" i="16"/>
  <c r="AB366" i="16"/>
  <c r="X366" i="16"/>
  <c r="V366" i="16"/>
  <c r="T366" i="16"/>
  <c r="P366" i="16"/>
  <c r="N366" i="16"/>
  <c r="L366" i="16"/>
  <c r="D366" i="16"/>
  <c r="B366" i="16"/>
  <c r="A366" i="16"/>
  <c r="AB365" i="16"/>
  <c r="X365" i="16"/>
  <c r="V365" i="16"/>
  <c r="T365" i="16"/>
  <c r="P365" i="16"/>
  <c r="N365" i="16"/>
  <c r="L365" i="16"/>
  <c r="D365" i="16"/>
  <c r="B365" i="16"/>
  <c r="A365" i="16"/>
  <c r="AB364" i="16"/>
  <c r="X364" i="16"/>
  <c r="V364" i="16"/>
  <c r="T364" i="16"/>
  <c r="P364" i="16"/>
  <c r="N364" i="16"/>
  <c r="L364" i="16"/>
  <c r="D364" i="16"/>
  <c r="B364" i="16"/>
  <c r="A364" i="16"/>
  <c r="AB363" i="16"/>
  <c r="X363" i="16"/>
  <c r="V363" i="16"/>
  <c r="T363" i="16"/>
  <c r="P363" i="16"/>
  <c r="N363" i="16"/>
  <c r="L363" i="16"/>
  <c r="D363" i="16"/>
  <c r="B363" i="16"/>
  <c r="A363" i="16"/>
  <c r="AB362" i="16"/>
  <c r="X362" i="16"/>
  <c r="V362" i="16"/>
  <c r="T362" i="16"/>
  <c r="P362" i="16"/>
  <c r="N362" i="16"/>
  <c r="L362" i="16"/>
  <c r="D362" i="16"/>
  <c r="B362" i="16"/>
  <c r="A362" i="16"/>
  <c r="AB361" i="16"/>
  <c r="X361" i="16"/>
  <c r="V361" i="16"/>
  <c r="T361" i="16"/>
  <c r="P361" i="16"/>
  <c r="N361" i="16"/>
  <c r="L361" i="16"/>
  <c r="D361" i="16"/>
  <c r="B361" i="16"/>
  <c r="A361" i="16"/>
  <c r="AB360" i="16"/>
  <c r="X360" i="16"/>
  <c r="V360" i="16"/>
  <c r="T360" i="16"/>
  <c r="P360" i="16"/>
  <c r="N360" i="16"/>
  <c r="L360" i="16"/>
  <c r="D360" i="16"/>
  <c r="B360" i="16"/>
  <c r="A360" i="16"/>
  <c r="AB359" i="16"/>
  <c r="X359" i="16"/>
  <c r="V359" i="16"/>
  <c r="T359" i="16"/>
  <c r="P359" i="16"/>
  <c r="N359" i="16"/>
  <c r="L359" i="16"/>
  <c r="D359" i="16"/>
  <c r="B359" i="16"/>
  <c r="A359" i="16"/>
  <c r="AB358" i="16"/>
  <c r="X358" i="16"/>
  <c r="V358" i="16"/>
  <c r="T358" i="16"/>
  <c r="P358" i="16"/>
  <c r="N358" i="16"/>
  <c r="L358" i="16"/>
  <c r="D358" i="16"/>
  <c r="B358" i="16"/>
  <c r="A358" i="16"/>
  <c r="AB357" i="16"/>
  <c r="X357" i="16"/>
  <c r="V357" i="16"/>
  <c r="T357" i="16"/>
  <c r="P357" i="16"/>
  <c r="N357" i="16"/>
  <c r="L357" i="16"/>
  <c r="D357" i="16"/>
  <c r="B357" i="16"/>
  <c r="A357" i="16"/>
  <c r="AB356" i="16"/>
  <c r="X356" i="16"/>
  <c r="V356" i="16"/>
  <c r="T356" i="16"/>
  <c r="P356" i="16"/>
  <c r="N356" i="16"/>
  <c r="L356" i="16"/>
  <c r="D356" i="16"/>
  <c r="B356" i="16"/>
  <c r="A356" i="16"/>
  <c r="AB355" i="16"/>
  <c r="X355" i="16"/>
  <c r="V355" i="16"/>
  <c r="T355" i="16"/>
  <c r="P355" i="16"/>
  <c r="N355" i="16"/>
  <c r="L355" i="16"/>
  <c r="D355" i="16"/>
  <c r="B355" i="16"/>
  <c r="A355" i="16"/>
  <c r="AB354" i="16"/>
  <c r="X354" i="16"/>
  <c r="V354" i="16"/>
  <c r="T354" i="16"/>
  <c r="P354" i="16"/>
  <c r="N354" i="16"/>
  <c r="L354" i="16"/>
  <c r="D354" i="16"/>
  <c r="B354" i="16"/>
  <c r="A354" i="16"/>
  <c r="AB353" i="16"/>
  <c r="X353" i="16"/>
  <c r="V353" i="16"/>
  <c r="T353" i="16"/>
  <c r="P353" i="16"/>
  <c r="N353" i="16"/>
  <c r="L353" i="16"/>
  <c r="D353" i="16"/>
  <c r="B353" i="16"/>
  <c r="A353" i="16"/>
  <c r="AB352" i="16"/>
  <c r="X352" i="16"/>
  <c r="V352" i="16"/>
  <c r="T352" i="16"/>
  <c r="P352" i="16"/>
  <c r="N352" i="16"/>
  <c r="L352" i="16"/>
  <c r="D352" i="16"/>
  <c r="B352" i="16"/>
  <c r="A352" i="16"/>
  <c r="AB351" i="16"/>
  <c r="X351" i="16"/>
  <c r="V351" i="16"/>
  <c r="T351" i="16"/>
  <c r="P351" i="16"/>
  <c r="N351" i="16"/>
  <c r="L351" i="16"/>
  <c r="D351" i="16"/>
  <c r="B351" i="16"/>
  <c r="A351" i="16"/>
  <c r="AB350" i="16"/>
  <c r="X350" i="16"/>
  <c r="V350" i="16"/>
  <c r="T350" i="16"/>
  <c r="P350" i="16"/>
  <c r="N350" i="16"/>
  <c r="L350" i="16"/>
  <c r="D350" i="16"/>
  <c r="B350" i="16"/>
  <c r="A350" i="16"/>
  <c r="AB349" i="16"/>
  <c r="X349" i="16"/>
  <c r="V349" i="16"/>
  <c r="T349" i="16"/>
  <c r="P349" i="16"/>
  <c r="N349" i="16"/>
  <c r="L349" i="16"/>
  <c r="D349" i="16"/>
  <c r="B349" i="16"/>
  <c r="A349" i="16"/>
  <c r="AB348" i="16"/>
  <c r="X348" i="16"/>
  <c r="V348" i="16"/>
  <c r="T348" i="16"/>
  <c r="P348" i="16"/>
  <c r="N348" i="16"/>
  <c r="L348" i="16"/>
  <c r="D348" i="16"/>
  <c r="B348" i="16"/>
  <c r="A348" i="16"/>
  <c r="AB347" i="16"/>
  <c r="X347" i="16"/>
  <c r="V347" i="16"/>
  <c r="T347" i="16"/>
  <c r="P347" i="16"/>
  <c r="N347" i="16"/>
  <c r="L347" i="16"/>
  <c r="D347" i="16"/>
  <c r="B347" i="16"/>
  <c r="A347" i="16"/>
  <c r="AB346" i="16"/>
  <c r="X346" i="16"/>
  <c r="V346" i="16"/>
  <c r="T346" i="16"/>
  <c r="P346" i="16"/>
  <c r="N346" i="16"/>
  <c r="L346" i="16"/>
  <c r="D346" i="16"/>
  <c r="B346" i="16"/>
  <c r="A346" i="16"/>
  <c r="AB345" i="16"/>
  <c r="X345" i="16"/>
  <c r="V345" i="16"/>
  <c r="T345" i="16"/>
  <c r="P345" i="16"/>
  <c r="N345" i="16"/>
  <c r="L345" i="16"/>
  <c r="D345" i="16"/>
  <c r="B345" i="16"/>
  <c r="A345" i="16"/>
  <c r="AB344" i="16"/>
  <c r="X344" i="16"/>
  <c r="V344" i="16"/>
  <c r="T344" i="16"/>
  <c r="P344" i="16"/>
  <c r="N344" i="16"/>
  <c r="L344" i="16"/>
  <c r="D344" i="16"/>
  <c r="B344" i="16"/>
  <c r="A344" i="16"/>
  <c r="AB343" i="16"/>
  <c r="X343" i="16"/>
  <c r="V343" i="16"/>
  <c r="T343" i="16"/>
  <c r="P343" i="16"/>
  <c r="N343" i="16"/>
  <c r="L343" i="16"/>
  <c r="D343" i="16"/>
  <c r="B343" i="16"/>
  <c r="A343" i="16"/>
  <c r="AB146" i="16"/>
  <c r="X146" i="16"/>
  <c r="V146" i="16"/>
  <c r="T146" i="16"/>
  <c r="P146" i="16"/>
  <c r="N146" i="16"/>
  <c r="L146" i="16"/>
  <c r="D146" i="16"/>
  <c r="B146" i="16"/>
  <c r="A146" i="16"/>
  <c r="AB145" i="16"/>
  <c r="X145" i="16"/>
  <c r="V145" i="16"/>
  <c r="T145" i="16"/>
  <c r="P145" i="16"/>
  <c r="N145" i="16"/>
  <c r="L145" i="16"/>
  <c r="D145" i="16"/>
  <c r="B145" i="16"/>
  <c r="A145" i="16"/>
  <c r="AB144" i="16"/>
  <c r="X144" i="16"/>
  <c r="V144" i="16"/>
  <c r="T144" i="16"/>
  <c r="P144" i="16"/>
  <c r="N144" i="16"/>
  <c r="L144" i="16"/>
  <c r="D144" i="16"/>
  <c r="B144" i="16"/>
  <c r="A144" i="16"/>
  <c r="AB143" i="16"/>
  <c r="X143" i="16"/>
  <c r="V143" i="16"/>
  <c r="T143" i="16"/>
  <c r="P143" i="16"/>
  <c r="N143" i="16"/>
  <c r="L143" i="16"/>
  <c r="D143" i="16"/>
  <c r="B143" i="16"/>
  <c r="A143" i="16"/>
  <c r="AB142" i="16"/>
  <c r="X142" i="16"/>
  <c r="V142" i="16"/>
  <c r="T142" i="16"/>
  <c r="P142" i="16"/>
  <c r="N142" i="16"/>
  <c r="L142" i="16"/>
  <c r="D142" i="16"/>
  <c r="B142" i="16"/>
  <c r="A142" i="16"/>
  <c r="AB141" i="16"/>
  <c r="X141" i="16"/>
  <c r="V141" i="16"/>
  <c r="T141" i="16"/>
  <c r="P141" i="16"/>
  <c r="N141" i="16"/>
  <c r="L141" i="16"/>
  <c r="D141" i="16"/>
  <c r="B141" i="16"/>
  <c r="A141" i="16"/>
  <c r="AB342" i="16"/>
  <c r="X342" i="16"/>
  <c r="V342" i="16"/>
  <c r="T342" i="16"/>
  <c r="P342" i="16"/>
  <c r="N342" i="16"/>
  <c r="L342" i="16"/>
  <c r="D342" i="16"/>
  <c r="B342" i="16"/>
  <c r="A342" i="16"/>
  <c r="AB341" i="16"/>
  <c r="X341" i="16"/>
  <c r="V341" i="16"/>
  <c r="T341" i="16"/>
  <c r="P341" i="16"/>
  <c r="N341" i="16"/>
  <c r="L341" i="16"/>
  <c r="D341" i="16"/>
  <c r="B341" i="16"/>
  <c r="A341" i="16"/>
  <c r="AB140" i="16"/>
  <c r="X140" i="16"/>
  <c r="V140" i="16"/>
  <c r="T140" i="16"/>
  <c r="P140" i="16"/>
  <c r="N140" i="16"/>
  <c r="L140" i="16"/>
  <c r="D140" i="16"/>
  <c r="B140" i="16"/>
  <c r="A140" i="16"/>
  <c r="AB139" i="16"/>
  <c r="X139" i="16"/>
  <c r="V139" i="16"/>
  <c r="T139" i="16"/>
  <c r="P139" i="16"/>
  <c r="N139" i="16"/>
  <c r="L139" i="16"/>
  <c r="D139" i="16"/>
  <c r="B139" i="16"/>
  <c r="A139" i="16"/>
  <c r="AB340" i="16"/>
  <c r="X340" i="16"/>
  <c r="V340" i="16"/>
  <c r="T340" i="16"/>
  <c r="P340" i="16"/>
  <c r="N340" i="16"/>
  <c r="L340" i="16"/>
  <c r="D340" i="16"/>
  <c r="B340" i="16"/>
  <c r="A340" i="16"/>
  <c r="AB138" i="16"/>
  <c r="X138" i="16"/>
  <c r="V138" i="16"/>
  <c r="T138" i="16"/>
  <c r="P138" i="16"/>
  <c r="N138" i="16"/>
  <c r="L138" i="16"/>
  <c r="D138" i="16"/>
  <c r="B138" i="16"/>
  <c r="A138" i="16"/>
  <c r="AB137" i="16"/>
  <c r="X137" i="16"/>
  <c r="V137" i="16"/>
  <c r="T137" i="16"/>
  <c r="P137" i="16"/>
  <c r="N137" i="16"/>
  <c r="L137" i="16"/>
  <c r="D137" i="16"/>
  <c r="B137" i="16"/>
  <c r="A137" i="16"/>
  <c r="AB136" i="16"/>
  <c r="X136" i="16"/>
  <c r="V136" i="16"/>
  <c r="T136" i="16"/>
  <c r="P136" i="16"/>
  <c r="N136" i="16"/>
  <c r="L136" i="16"/>
  <c r="D136" i="16"/>
  <c r="B136" i="16"/>
  <c r="A136" i="16"/>
  <c r="AB135" i="16"/>
  <c r="X135" i="16"/>
  <c r="V135" i="16"/>
  <c r="T135" i="16"/>
  <c r="P135" i="16"/>
  <c r="N135" i="16"/>
  <c r="L135" i="16"/>
  <c r="D135" i="16"/>
  <c r="B135" i="16"/>
  <c r="A135" i="16"/>
  <c r="AB134" i="16"/>
  <c r="X134" i="16"/>
  <c r="V134" i="16"/>
  <c r="T134" i="16"/>
  <c r="P134" i="16"/>
  <c r="N134" i="16"/>
  <c r="L134" i="16"/>
  <c r="D134" i="16"/>
  <c r="B134" i="16"/>
  <c r="A134" i="16"/>
  <c r="AB133" i="16"/>
  <c r="X133" i="16"/>
  <c r="V133" i="16"/>
  <c r="T133" i="16"/>
  <c r="P133" i="16"/>
  <c r="N133" i="16"/>
  <c r="L133" i="16"/>
  <c r="D133" i="16"/>
  <c r="B133" i="16"/>
  <c r="A133" i="16"/>
  <c r="AB132" i="16"/>
  <c r="X132" i="16"/>
  <c r="V132" i="16"/>
  <c r="T132" i="16"/>
  <c r="P132" i="16"/>
  <c r="N132" i="16"/>
  <c r="L132" i="16"/>
  <c r="D132" i="16"/>
  <c r="B132" i="16"/>
  <c r="A132" i="16"/>
  <c r="AB339" i="16"/>
  <c r="X339" i="16"/>
  <c r="V339" i="16"/>
  <c r="T339" i="16"/>
  <c r="P339" i="16"/>
  <c r="N339" i="16"/>
  <c r="L339" i="16"/>
  <c r="D339" i="16"/>
  <c r="B339" i="16"/>
  <c r="A339" i="16"/>
  <c r="AB338" i="16"/>
  <c r="X338" i="16"/>
  <c r="V338" i="16"/>
  <c r="T338" i="16"/>
  <c r="P338" i="16"/>
  <c r="N338" i="16"/>
  <c r="L338" i="16"/>
  <c r="D338" i="16"/>
  <c r="B338" i="16"/>
  <c r="A338" i="16"/>
  <c r="AB337" i="16"/>
  <c r="X337" i="16"/>
  <c r="V337" i="16"/>
  <c r="T337" i="16"/>
  <c r="P337" i="16"/>
  <c r="N337" i="16"/>
  <c r="L337" i="16"/>
  <c r="D337" i="16"/>
  <c r="B337" i="16"/>
  <c r="A337" i="16"/>
  <c r="AB131" i="16"/>
  <c r="X131" i="16"/>
  <c r="V131" i="16"/>
  <c r="T131" i="16"/>
  <c r="P131" i="16"/>
  <c r="N131" i="16"/>
  <c r="L131" i="16"/>
  <c r="D131" i="16"/>
  <c r="B131" i="16"/>
  <c r="A131" i="16"/>
  <c r="AB130" i="16"/>
  <c r="X130" i="16"/>
  <c r="V130" i="16"/>
  <c r="T130" i="16"/>
  <c r="P130" i="16"/>
  <c r="N130" i="16"/>
  <c r="L130" i="16"/>
  <c r="D130" i="16"/>
  <c r="B130" i="16"/>
  <c r="A130" i="16"/>
  <c r="AB129" i="16"/>
  <c r="X129" i="16"/>
  <c r="V129" i="16"/>
  <c r="T129" i="16"/>
  <c r="P129" i="16"/>
  <c r="N129" i="16"/>
  <c r="L129" i="16"/>
  <c r="D129" i="16"/>
  <c r="B129" i="16"/>
  <c r="A129" i="16"/>
  <c r="AB336" i="16"/>
  <c r="X336" i="16"/>
  <c r="V336" i="16"/>
  <c r="T336" i="16"/>
  <c r="P336" i="16"/>
  <c r="N336" i="16"/>
  <c r="L336" i="16"/>
  <c r="D336" i="16"/>
  <c r="B336" i="16"/>
  <c r="A336" i="16"/>
  <c r="AB128" i="16"/>
  <c r="X128" i="16"/>
  <c r="V128" i="16"/>
  <c r="T128" i="16"/>
  <c r="P128" i="16"/>
  <c r="N128" i="16"/>
  <c r="L128" i="16"/>
  <c r="D128" i="16"/>
  <c r="B128" i="16"/>
  <c r="A128" i="16"/>
  <c r="AB127" i="16"/>
  <c r="X127" i="16"/>
  <c r="V127" i="16"/>
  <c r="T127" i="16"/>
  <c r="P127" i="16"/>
  <c r="N127" i="16"/>
  <c r="L127" i="16"/>
  <c r="D127" i="16"/>
  <c r="B127" i="16"/>
  <c r="A127" i="16"/>
  <c r="AB126" i="16"/>
  <c r="X126" i="16"/>
  <c r="V126" i="16"/>
  <c r="T126" i="16"/>
  <c r="P126" i="16"/>
  <c r="N126" i="16"/>
  <c r="L126" i="16"/>
  <c r="D126" i="16"/>
  <c r="B126" i="16"/>
  <c r="A126" i="16"/>
  <c r="AB125" i="16"/>
  <c r="X125" i="16"/>
  <c r="V125" i="16"/>
  <c r="T125" i="16"/>
  <c r="P125" i="16"/>
  <c r="N125" i="16"/>
  <c r="L125" i="16"/>
  <c r="D125" i="16"/>
  <c r="B125" i="16"/>
  <c r="A125" i="16"/>
  <c r="AB124" i="16"/>
  <c r="X124" i="16"/>
  <c r="V124" i="16"/>
  <c r="T124" i="16"/>
  <c r="P124" i="16"/>
  <c r="N124" i="16"/>
  <c r="L124" i="16"/>
  <c r="D124" i="16"/>
  <c r="B124" i="16"/>
  <c r="A124" i="16"/>
  <c r="AB123" i="16"/>
  <c r="X123" i="16"/>
  <c r="V123" i="16"/>
  <c r="T123" i="16"/>
  <c r="P123" i="16"/>
  <c r="N123" i="16"/>
  <c r="L123" i="16"/>
  <c r="D123" i="16"/>
  <c r="B123" i="16"/>
  <c r="A123" i="16"/>
  <c r="AB122" i="16"/>
  <c r="X122" i="16"/>
  <c r="V122" i="16"/>
  <c r="T122" i="16"/>
  <c r="P122" i="16"/>
  <c r="N122" i="16"/>
  <c r="L122" i="16"/>
  <c r="D122" i="16"/>
  <c r="B122" i="16"/>
  <c r="A122" i="16"/>
  <c r="AB121" i="16"/>
  <c r="X121" i="16"/>
  <c r="V121" i="16"/>
  <c r="T121" i="16"/>
  <c r="P121" i="16"/>
  <c r="N121" i="16"/>
  <c r="L121" i="16"/>
  <c r="D121" i="16"/>
  <c r="B121" i="16"/>
  <c r="A121" i="16"/>
  <c r="AB120" i="16"/>
  <c r="X120" i="16"/>
  <c r="V120" i="16"/>
  <c r="T120" i="16"/>
  <c r="P120" i="16"/>
  <c r="N120" i="16"/>
  <c r="L120" i="16"/>
  <c r="D120" i="16"/>
  <c r="B120" i="16"/>
  <c r="A120" i="16"/>
  <c r="AB119" i="16"/>
  <c r="X119" i="16"/>
  <c r="V119" i="16"/>
  <c r="T119" i="16"/>
  <c r="P119" i="16"/>
  <c r="N119" i="16"/>
  <c r="L119" i="16"/>
  <c r="D119" i="16"/>
  <c r="B119" i="16"/>
  <c r="A119" i="16"/>
  <c r="AB118" i="16"/>
  <c r="X118" i="16"/>
  <c r="V118" i="16"/>
  <c r="T118" i="16"/>
  <c r="P118" i="16"/>
  <c r="N118" i="16"/>
  <c r="L118" i="16"/>
  <c r="D118" i="16"/>
  <c r="B118" i="16"/>
  <c r="A118" i="16"/>
  <c r="AB117" i="16"/>
  <c r="X117" i="16"/>
  <c r="V117" i="16"/>
  <c r="T117" i="16"/>
  <c r="P117" i="16"/>
  <c r="N117" i="16"/>
  <c r="L117" i="16"/>
  <c r="D117" i="16"/>
  <c r="B117" i="16"/>
  <c r="A117" i="16"/>
  <c r="AB116" i="16"/>
  <c r="X116" i="16"/>
  <c r="V116" i="16"/>
  <c r="T116" i="16"/>
  <c r="P116" i="16"/>
  <c r="N116" i="16"/>
  <c r="L116" i="16"/>
  <c r="D116" i="16"/>
  <c r="B116" i="16"/>
  <c r="A116" i="16"/>
  <c r="AB115" i="16"/>
  <c r="X115" i="16"/>
  <c r="V115" i="16"/>
  <c r="T115" i="16"/>
  <c r="P115" i="16"/>
  <c r="N115" i="16"/>
  <c r="L115" i="16"/>
  <c r="D115" i="16"/>
  <c r="B115" i="16"/>
  <c r="A115" i="16"/>
  <c r="AB114" i="16"/>
  <c r="X114" i="16"/>
  <c r="V114" i="16"/>
  <c r="T114" i="16"/>
  <c r="P114" i="16"/>
  <c r="N114" i="16"/>
  <c r="L114" i="16"/>
  <c r="D114" i="16"/>
  <c r="B114" i="16"/>
  <c r="A114" i="16"/>
  <c r="AB113" i="16"/>
  <c r="X113" i="16"/>
  <c r="V113" i="16"/>
  <c r="T113" i="16"/>
  <c r="P113" i="16"/>
  <c r="N113" i="16"/>
  <c r="L113" i="16"/>
  <c r="D113" i="16"/>
  <c r="B113" i="16"/>
  <c r="A113" i="16"/>
  <c r="AB112" i="16"/>
  <c r="X112" i="16"/>
  <c r="V112" i="16"/>
  <c r="T112" i="16"/>
  <c r="P112" i="16"/>
  <c r="N112" i="16"/>
  <c r="L112" i="16"/>
  <c r="D112" i="16"/>
  <c r="B112" i="16"/>
  <c r="A112" i="16"/>
  <c r="AB111" i="16"/>
  <c r="X111" i="16"/>
  <c r="V111" i="16"/>
  <c r="T111" i="16"/>
  <c r="P111" i="16"/>
  <c r="N111" i="16"/>
  <c r="L111" i="16"/>
  <c r="D111" i="16"/>
  <c r="B111" i="16"/>
  <c r="A111" i="16"/>
  <c r="AB110" i="16"/>
  <c r="X110" i="16"/>
  <c r="V110" i="16"/>
  <c r="T110" i="16"/>
  <c r="P110" i="16"/>
  <c r="N110" i="16"/>
  <c r="L110" i="16"/>
  <c r="D110" i="16"/>
  <c r="B110" i="16"/>
  <c r="A110" i="16"/>
  <c r="AB109" i="16"/>
  <c r="X109" i="16"/>
  <c r="V109" i="16"/>
  <c r="T109" i="16"/>
  <c r="P109" i="16"/>
  <c r="N109" i="16"/>
  <c r="L109" i="16"/>
  <c r="D109" i="16"/>
  <c r="B109" i="16"/>
  <c r="A109" i="16"/>
  <c r="AB108" i="16"/>
  <c r="X108" i="16"/>
  <c r="V108" i="16"/>
  <c r="T108" i="16"/>
  <c r="P108" i="16"/>
  <c r="N108" i="16"/>
  <c r="L108" i="16"/>
  <c r="D108" i="16"/>
  <c r="B108" i="16"/>
  <c r="A108" i="16"/>
  <c r="AB107" i="16"/>
  <c r="X107" i="16"/>
  <c r="V107" i="16"/>
  <c r="T107" i="16"/>
  <c r="P107" i="16"/>
  <c r="N107" i="16"/>
  <c r="L107" i="16"/>
  <c r="D107" i="16"/>
  <c r="B107" i="16"/>
  <c r="A107" i="16"/>
  <c r="AB106" i="16"/>
  <c r="X106" i="16"/>
  <c r="V106" i="16"/>
  <c r="T106" i="16"/>
  <c r="P106" i="16"/>
  <c r="N106" i="16"/>
  <c r="L106" i="16"/>
  <c r="D106" i="16"/>
  <c r="B106" i="16"/>
  <c r="A106" i="16"/>
  <c r="AB105" i="16"/>
  <c r="X105" i="16"/>
  <c r="V105" i="16"/>
  <c r="T105" i="16"/>
  <c r="P105" i="16"/>
  <c r="N105" i="16"/>
  <c r="L105" i="16"/>
  <c r="D105" i="16"/>
  <c r="B105" i="16"/>
  <c r="A105" i="16"/>
  <c r="AB104" i="16"/>
  <c r="X104" i="16"/>
  <c r="V104" i="16"/>
  <c r="T104" i="16"/>
  <c r="P104" i="16"/>
  <c r="N104" i="16"/>
  <c r="L104" i="16"/>
  <c r="D104" i="16"/>
  <c r="B104" i="16"/>
  <c r="A104" i="16"/>
  <c r="AB103" i="16"/>
  <c r="X103" i="16"/>
  <c r="V103" i="16"/>
  <c r="T103" i="16"/>
  <c r="P103" i="16"/>
  <c r="N103" i="16"/>
  <c r="L103" i="16"/>
  <c r="D103" i="16"/>
  <c r="B103" i="16"/>
  <c r="A103" i="16"/>
  <c r="AB102" i="16"/>
  <c r="X102" i="16"/>
  <c r="V102" i="16"/>
  <c r="T102" i="16"/>
  <c r="P102" i="16"/>
  <c r="N102" i="16"/>
  <c r="L102" i="16"/>
  <c r="D102" i="16"/>
  <c r="B102" i="16"/>
  <c r="A102" i="16"/>
  <c r="AB101" i="16"/>
  <c r="X101" i="16"/>
  <c r="V101" i="16"/>
  <c r="T101" i="16"/>
  <c r="P101" i="16"/>
  <c r="N101" i="16"/>
  <c r="L101" i="16"/>
  <c r="D101" i="16"/>
  <c r="B101" i="16"/>
  <c r="A101" i="16"/>
  <c r="AB335" i="16"/>
  <c r="X335" i="16"/>
  <c r="V335" i="16"/>
  <c r="T335" i="16"/>
  <c r="P335" i="16"/>
  <c r="N335" i="16"/>
  <c r="L335" i="16"/>
  <c r="D335" i="16"/>
  <c r="B335" i="16"/>
  <c r="A335" i="16"/>
  <c r="AB334" i="16"/>
  <c r="X334" i="16"/>
  <c r="V334" i="16"/>
  <c r="T334" i="16"/>
  <c r="P334" i="16"/>
  <c r="N334" i="16"/>
  <c r="L334" i="16"/>
  <c r="D334" i="16"/>
  <c r="B334" i="16"/>
  <c r="A334" i="16"/>
  <c r="AB333" i="16"/>
  <c r="X333" i="16"/>
  <c r="V333" i="16"/>
  <c r="T333" i="16"/>
  <c r="P333" i="16"/>
  <c r="N333" i="16"/>
  <c r="L333" i="16"/>
  <c r="D333" i="16"/>
  <c r="B333" i="16"/>
  <c r="A333" i="16"/>
  <c r="AB332" i="16"/>
  <c r="X332" i="16"/>
  <c r="V332" i="16"/>
  <c r="T332" i="16"/>
  <c r="P332" i="16"/>
  <c r="N332" i="16"/>
  <c r="L332" i="16"/>
  <c r="D332" i="16"/>
  <c r="B332" i="16"/>
  <c r="A332" i="16"/>
  <c r="AB331" i="16"/>
  <c r="X331" i="16"/>
  <c r="V331" i="16"/>
  <c r="T331" i="16"/>
  <c r="P331" i="16"/>
  <c r="N331" i="16"/>
  <c r="L331" i="16"/>
  <c r="D331" i="16"/>
  <c r="B331" i="16"/>
  <c r="A331" i="16"/>
  <c r="AB330" i="16"/>
  <c r="X330" i="16"/>
  <c r="V330" i="16"/>
  <c r="T330" i="16"/>
  <c r="P330" i="16"/>
  <c r="N330" i="16"/>
  <c r="L330" i="16"/>
  <c r="D330" i="16"/>
  <c r="B330" i="16"/>
  <c r="A330" i="16"/>
  <c r="AB329" i="16"/>
  <c r="X329" i="16"/>
  <c r="V329" i="16"/>
  <c r="T329" i="16"/>
  <c r="P329" i="16"/>
  <c r="N329" i="16"/>
  <c r="L329" i="16"/>
  <c r="D329" i="16"/>
  <c r="B329" i="16"/>
  <c r="A329" i="16"/>
  <c r="AB328" i="16"/>
  <c r="X328" i="16"/>
  <c r="V328" i="16"/>
  <c r="T328" i="16"/>
  <c r="P328" i="16"/>
  <c r="N328" i="16"/>
  <c r="L328" i="16"/>
  <c r="D328" i="16"/>
  <c r="B328" i="16"/>
  <c r="A328" i="16"/>
  <c r="AB327" i="16"/>
  <c r="X327" i="16"/>
  <c r="V327" i="16"/>
  <c r="T327" i="16"/>
  <c r="P327" i="16"/>
  <c r="N327" i="16"/>
  <c r="L327" i="16"/>
  <c r="D327" i="16"/>
  <c r="B327" i="16"/>
  <c r="A327" i="16"/>
  <c r="AB326" i="16"/>
  <c r="X326" i="16"/>
  <c r="V326" i="16"/>
  <c r="T326" i="16"/>
  <c r="P326" i="16"/>
  <c r="N326" i="16"/>
  <c r="L326" i="16"/>
  <c r="D326" i="16"/>
  <c r="B326" i="16"/>
  <c r="A326" i="16"/>
  <c r="AB325" i="16"/>
  <c r="X325" i="16"/>
  <c r="V325" i="16"/>
  <c r="T325" i="16"/>
  <c r="P325" i="16"/>
  <c r="N325" i="16"/>
  <c r="L325" i="16"/>
  <c r="D325" i="16"/>
  <c r="B325" i="16"/>
  <c r="A325" i="16"/>
  <c r="AB324" i="16"/>
  <c r="X324" i="16"/>
  <c r="V324" i="16"/>
  <c r="T324" i="16"/>
  <c r="P324" i="16"/>
  <c r="N324" i="16"/>
  <c r="L324" i="16"/>
  <c r="D324" i="16"/>
  <c r="B324" i="16"/>
  <c r="A324" i="16"/>
  <c r="AB323" i="16"/>
  <c r="X323" i="16"/>
  <c r="V323" i="16"/>
  <c r="T323" i="16"/>
  <c r="P323" i="16"/>
  <c r="N323" i="16"/>
  <c r="L323" i="16"/>
  <c r="D323" i="16"/>
  <c r="B323" i="16"/>
  <c r="A323" i="16"/>
  <c r="AB322" i="16"/>
  <c r="X322" i="16"/>
  <c r="V322" i="16"/>
  <c r="T322" i="16"/>
  <c r="P322" i="16"/>
  <c r="N322" i="16"/>
  <c r="L322" i="16"/>
  <c r="D322" i="16"/>
  <c r="B322" i="16"/>
  <c r="A322" i="16"/>
  <c r="AB321" i="16"/>
  <c r="X321" i="16"/>
  <c r="V321" i="16"/>
  <c r="T321" i="16"/>
  <c r="P321" i="16"/>
  <c r="N321" i="16"/>
  <c r="L321" i="16"/>
  <c r="D321" i="16"/>
  <c r="B321" i="16"/>
  <c r="A321" i="16"/>
  <c r="AB320" i="16"/>
  <c r="X320" i="16"/>
  <c r="V320" i="16"/>
  <c r="T320" i="16"/>
  <c r="P320" i="16"/>
  <c r="N320" i="16"/>
  <c r="L320" i="16"/>
  <c r="D320" i="16"/>
  <c r="B320" i="16"/>
  <c r="A320" i="16"/>
  <c r="AB319" i="16"/>
  <c r="X319" i="16"/>
  <c r="V319" i="16"/>
  <c r="T319" i="16"/>
  <c r="P319" i="16"/>
  <c r="N319" i="16"/>
  <c r="L319" i="16"/>
  <c r="D319" i="16"/>
  <c r="B319" i="16"/>
  <c r="A319" i="16"/>
  <c r="AB318" i="16"/>
  <c r="X318" i="16"/>
  <c r="V318" i="16"/>
  <c r="T318" i="16"/>
  <c r="P318" i="16"/>
  <c r="N318" i="16"/>
  <c r="L318" i="16"/>
  <c r="D318" i="16"/>
  <c r="B318" i="16"/>
  <c r="A318" i="16"/>
  <c r="AB317" i="16"/>
  <c r="X317" i="16"/>
  <c r="V317" i="16"/>
  <c r="T317" i="16"/>
  <c r="P317" i="16"/>
  <c r="N317" i="16"/>
  <c r="L317" i="16"/>
  <c r="D317" i="16"/>
  <c r="B317" i="16"/>
  <c r="A317" i="16"/>
  <c r="AB316" i="16"/>
  <c r="X316" i="16"/>
  <c r="V316" i="16"/>
  <c r="T316" i="16"/>
  <c r="P316" i="16"/>
  <c r="N316" i="16"/>
  <c r="L316" i="16"/>
  <c r="D316" i="16"/>
  <c r="B316" i="16"/>
  <c r="A316" i="16"/>
  <c r="AB315" i="16"/>
  <c r="X315" i="16"/>
  <c r="V315" i="16"/>
  <c r="T315" i="16"/>
  <c r="P315" i="16"/>
  <c r="N315" i="16"/>
  <c r="L315" i="16"/>
  <c r="D315" i="16"/>
  <c r="B315" i="16"/>
  <c r="A315" i="16"/>
  <c r="AB314" i="16"/>
  <c r="X314" i="16"/>
  <c r="V314" i="16"/>
  <c r="T314" i="16"/>
  <c r="P314" i="16"/>
  <c r="N314" i="16"/>
  <c r="L314" i="16"/>
  <c r="D314" i="16"/>
  <c r="B314" i="16"/>
  <c r="A314" i="16"/>
  <c r="AB313" i="16"/>
  <c r="X313" i="16"/>
  <c r="V313" i="16"/>
  <c r="T313" i="16"/>
  <c r="P313" i="16"/>
  <c r="N313" i="16"/>
  <c r="L313" i="16"/>
  <c r="D313" i="16"/>
  <c r="B313" i="16"/>
  <c r="A313" i="16"/>
  <c r="AB312" i="16"/>
  <c r="X312" i="16"/>
  <c r="V312" i="16"/>
  <c r="T312" i="16"/>
  <c r="P312" i="16"/>
  <c r="N312" i="16"/>
  <c r="L312" i="16"/>
  <c r="D312" i="16"/>
  <c r="B312" i="16"/>
  <c r="A312" i="16"/>
  <c r="AB311" i="16"/>
  <c r="X311" i="16"/>
  <c r="V311" i="16"/>
  <c r="T311" i="16"/>
  <c r="P311" i="16"/>
  <c r="N311" i="16"/>
  <c r="L311" i="16"/>
  <c r="D311" i="16"/>
  <c r="B311" i="16"/>
  <c r="A311" i="16"/>
  <c r="AB310" i="16"/>
  <c r="X310" i="16"/>
  <c r="V310" i="16"/>
  <c r="T310" i="16"/>
  <c r="P310" i="16"/>
  <c r="N310" i="16"/>
  <c r="L310" i="16"/>
  <c r="D310" i="16"/>
  <c r="B310" i="16"/>
  <c r="A310" i="16"/>
  <c r="AB309" i="16"/>
  <c r="X309" i="16"/>
  <c r="V309" i="16"/>
  <c r="T309" i="16"/>
  <c r="P309" i="16"/>
  <c r="N309" i="16"/>
  <c r="L309" i="16"/>
  <c r="D309" i="16"/>
  <c r="B309" i="16"/>
  <c r="A309" i="16"/>
  <c r="AB308" i="16"/>
  <c r="X308" i="16"/>
  <c r="V308" i="16"/>
  <c r="T308" i="16"/>
  <c r="P308" i="16"/>
  <c r="N308" i="16"/>
  <c r="L308" i="16"/>
  <c r="D308" i="16"/>
  <c r="B308" i="16"/>
  <c r="A308" i="16"/>
  <c r="AB307" i="16"/>
  <c r="X307" i="16"/>
  <c r="V307" i="16"/>
  <c r="T307" i="16"/>
  <c r="P307" i="16"/>
  <c r="N307" i="16"/>
  <c r="L307" i="16"/>
  <c r="D307" i="16"/>
  <c r="B307" i="16"/>
  <c r="A307" i="16"/>
  <c r="AB306" i="16"/>
  <c r="X306" i="16"/>
  <c r="V306" i="16"/>
  <c r="T306" i="16"/>
  <c r="P306" i="16"/>
  <c r="N306" i="16"/>
  <c r="L306" i="16"/>
  <c r="D306" i="16"/>
  <c r="B306" i="16"/>
  <c r="A306" i="16"/>
  <c r="AB305" i="16"/>
  <c r="X305" i="16"/>
  <c r="V305" i="16"/>
  <c r="T305" i="16"/>
  <c r="P305" i="16"/>
  <c r="N305" i="16"/>
  <c r="L305" i="16"/>
  <c r="D305" i="16"/>
  <c r="B305" i="16"/>
  <c r="A305" i="16"/>
  <c r="AB304" i="16"/>
  <c r="X304" i="16"/>
  <c r="V304" i="16"/>
  <c r="T304" i="16"/>
  <c r="P304" i="16"/>
  <c r="N304" i="16"/>
  <c r="L304" i="16"/>
  <c r="D304" i="16"/>
  <c r="B304" i="16"/>
  <c r="A304" i="16"/>
  <c r="AB303" i="16"/>
  <c r="X303" i="16"/>
  <c r="V303" i="16"/>
  <c r="T303" i="16"/>
  <c r="P303" i="16"/>
  <c r="N303" i="16"/>
  <c r="L303" i="16"/>
  <c r="D303" i="16"/>
  <c r="B303" i="16"/>
  <c r="A303" i="16"/>
  <c r="AB302" i="16"/>
  <c r="X302" i="16"/>
  <c r="V302" i="16"/>
  <c r="T302" i="16"/>
  <c r="P302" i="16"/>
  <c r="N302" i="16"/>
  <c r="L302" i="16"/>
  <c r="D302" i="16"/>
  <c r="B302" i="16"/>
  <c r="A302" i="16"/>
  <c r="AB301" i="16"/>
  <c r="X301" i="16"/>
  <c r="V301" i="16"/>
  <c r="T301" i="16"/>
  <c r="P301" i="16"/>
  <c r="N301" i="16"/>
  <c r="L301" i="16"/>
  <c r="D301" i="16"/>
  <c r="B301" i="16"/>
  <c r="A301" i="16"/>
  <c r="AB300" i="16"/>
  <c r="X300" i="16"/>
  <c r="V300" i="16"/>
  <c r="T300" i="16"/>
  <c r="P300" i="16"/>
  <c r="N300" i="16"/>
  <c r="L300" i="16"/>
  <c r="D300" i="16"/>
  <c r="B300" i="16"/>
  <c r="A300" i="16"/>
  <c r="AB100" i="16"/>
  <c r="X100" i="16"/>
  <c r="V100" i="16"/>
  <c r="T100" i="16"/>
  <c r="P100" i="16"/>
  <c r="N100" i="16"/>
  <c r="L100" i="16"/>
  <c r="D100" i="16"/>
  <c r="B100" i="16"/>
  <c r="A100" i="16"/>
  <c r="AB99" i="16"/>
  <c r="X99" i="16"/>
  <c r="V99" i="16"/>
  <c r="T99" i="16"/>
  <c r="P99" i="16"/>
  <c r="N99" i="16"/>
  <c r="L99" i="16"/>
  <c r="D99" i="16"/>
  <c r="B99" i="16"/>
  <c r="A99" i="16"/>
  <c r="AB299" i="16"/>
  <c r="X299" i="16"/>
  <c r="V299" i="16"/>
  <c r="T299" i="16"/>
  <c r="P299" i="16"/>
  <c r="N299" i="16"/>
  <c r="L299" i="16"/>
  <c r="D299" i="16"/>
  <c r="B299" i="16"/>
  <c r="A299" i="16"/>
  <c r="AB298" i="16"/>
  <c r="X298" i="16"/>
  <c r="V298" i="16"/>
  <c r="T298" i="16"/>
  <c r="P298" i="16"/>
  <c r="N298" i="16"/>
  <c r="L298" i="16"/>
  <c r="D298" i="16"/>
  <c r="B298" i="16"/>
  <c r="A298" i="16"/>
  <c r="AB297" i="16"/>
  <c r="X297" i="16"/>
  <c r="V297" i="16"/>
  <c r="T297" i="16"/>
  <c r="P297" i="16"/>
  <c r="N297" i="16"/>
  <c r="L297" i="16"/>
  <c r="D297" i="16"/>
  <c r="B297" i="16"/>
  <c r="A297" i="16"/>
  <c r="AB98" i="16"/>
  <c r="X98" i="16"/>
  <c r="V98" i="16"/>
  <c r="T98" i="16"/>
  <c r="P98" i="16"/>
  <c r="N98" i="16"/>
  <c r="L98" i="16"/>
  <c r="D98" i="16"/>
  <c r="B98" i="16"/>
  <c r="A98" i="16"/>
  <c r="AB97" i="16"/>
  <c r="X97" i="16"/>
  <c r="V97" i="16"/>
  <c r="T97" i="16"/>
  <c r="P97" i="16"/>
  <c r="N97" i="16"/>
  <c r="L97" i="16"/>
  <c r="D97" i="16"/>
  <c r="B97" i="16"/>
  <c r="A97" i="16"/>
  <c r="AB296" i="16"/>
  <c r="X296" i="16"/>
  <c r="V296" i="16"/>
  <c r="T296" i="16"/>
  <c r="P296" i="16"/>
  <c r="N296" i="16"/>
  <c r="L296" i="16"/>
  <c r="D296" i="16"/>
  <c r="B296" i="16"/>
  <c r="A296" i="16"/>
  <c r="AB295" i="16"/>
  <c r="X295" i="16"/>
  <c r="V295" i="16"/>
  <c r="T295" i="16"/>
  <c r="P295" i="16"/>
  <c r="N295" i="16"/>
  <c r="L295" i="16"/>
  <c r="D295" i="16"/>
  <c r="B295" i="16"/>
  <c r="A295" i="16"/>
  <c r="AB294" i="16"/>
  <c r="X294" i="16"/>
  <c r="V294" i="16"/>
  <c r="T294" i="16"/>
  <c r="P294" i="16"/>
  <c r="N294" i="16"/>
  <c r="L294" i="16"/>
  <c r="D294" i="16"/>
  <c r="B294" i="16"/>
  <c r="A294" i="16"/>
  <c r="AB293" i="16"/>
  <c r="X293" i="16"/>
  <c r="V293" i="16"/>
  <c r="T293" i="16"/>
  <c r="P293" i="16"/>
  <c r="N293" i="16"/>
  <c r="L293" i="16"/>
  <c r="D293" i="16"/>
  <c r="B293" i="16"/>
  <c r="A293" i="16"/>
  <c r="AB292" i="16"/>
  <c r="X292" i="16"/>
  <c r="V292" i="16"/>
  <c r="T292" i="16"/>
  <c r="P292" i="16"/>
  <c r="N292" i="16"/>
  <c r="L292" i="16"/>
  <c r="D292" i="16"/>
  <c r="B292" i="16"/>
  <c r="A292" i="16"/>
  <c r="AB291" i="16"/>
  <c r="X291" i="16"/>
  <c r="V291" i="16"/>
  <c r="T291" i="16"/>
  <c r="P291" i="16"/>
  <c r="N291" i="16"/>
  <c r="L291" i="16"/>
  <c r="D291" i="16"/>
  <c r="B291" i="16"/>
  <c r="A291" i="16"/>
  <c r="AB96" i="16"/>
  <c r="X96" i="16"/>
  <c r="V96" i="16"/>
  <c r="T96" i="16"/>
  <c r="P96" i="16"/>
  <c r="N96" i="16"/>
  <c r="L96" i="16"/>
  <c r="D96" i="16"/>
  <c r="B96" i="16"/>
  <c r="A96" i="16"/>
  <c r="AB290" i="16"/>
  <c r="X290" i="16"/>
  <c r="V290" i="16"/>
  <c r="T290" i="16"/>
  <c r="P290" i="16"/>
  <c r="N290" i="16"/>
  <c r="L290" i="16"/>
  <c r="D290" i="16"/>
  <c r="B290" i="16"/>
  <c r="A290" i="16"/>
  <c r="AB289" i="16"/>
  <c r="X289" i="16"/>
  <c r="V289" i="16"/>
  <c r="T289" i="16"/>
  <c r="P289" i="16"/>
  <c r="N289" i="16"/>
  <c r="L289" i="16"/>
  <c r="D289" i="16"/>
  <c r="B289" i="16"/>
  <c r="A289" i="16"/>
  <c r="AB288" i="16"/>
  <c r="X288" i="16"/>
  <c r="V288" i="16"/>
  <c r="T288" i="16"/>
  <c r="P288" i="16"/>
  <c r="N288" i="16"/>
  <c r="L288" i="16"/>
  <c r="D288" i="16"/>
  <c r="B288" i="16"/>
  <c r="A288" i="16"/>
  <c r="AB287" i="16"/>
  <c r="X287" i="16"/>
  <c r="V287" i="16"/>
  <c r="T287" i="16"/>
  <c r="P287" i="16"/>
  <c r="N287" i="16"/>
  <c r="L287" i="16"/>
  <c r="D287" i="16"/>
  <c r="B287" i="16"/>
  <c r="A287" i="16"/>
  <c r="AB286" i="16"/>
  <c r="X286" i="16"/>
  <c r="V286" i="16"/>
  <c r="T286" i="16"/>
  <c r="P286" i="16"/>
  <c r="N286" i="16"/>
  <c r="L286" i="16"/>
  <c r="D286" i="16"/>
  <c r="B286" i="16"/>
  <c r="A286" i="16"/>
  <c r="AB285" i="16"/>
  <c r="X285" i="16"/>
  <c r="V285" i="16"/>
  <c r="T285" i="16"/>
  <c r="P285" i="16"/>
  <c r="N285" i="16"/>
  <c r="L285" i="16"/>
  <c r="D285" i="16"/>
  <c r="B285" i="16"/>
  <c r="A285" i="16"/>
  <c r="AB284" i="16"/>
  <c r="X284" i="16"/>
  <c r="V284" i="16"/>
  <c r="T284" i="16"/>
  <c r="P284" i="16"/>
  <c r="N284" i="16"/>
  <c r="L284" i="16"/>
  <c r="D284" i="16"/>
  <c r="B284" i="16"/>
  <c r="A284" i="16"/>
  <c r="AB283" i="16"/>
  <c r="X283" i="16"/>
  <c r="V283" i="16"/>
  <c r="T283" i="16"/>
  <c r="P283" i="16"/>
  <c r="N283" i="16"/>
  <c r="L283" i="16"/>
  <c r="D283" i="16"/>
  <c r="B283" i="16"/>
  <c r="A283" i="16"/>
  <c r="AB282" i="16"/>
  <c r="X282" i="16"/>
  <c r="V282" i="16"/>
  <c r="T282" i="16"/>
  <c r="P282" i="16"/>
  <c r="N282" i="16"/>
  <c r="L282" i="16"/>
  <c r="D282" i="16"/>
  <c r="B282" i="16"/>
  <c r="A282" i="16"/>
  <c r="AB281" i="16"/>
  <c r="X281" i="16"/>
  <c r="V281" i="16"/>
  <c r="T281" i="16"/>
  <c r="P281" i="16"/>
  <c r="N281" i="16"/>
  <c r="L281" i="16"/>
  <c r="D281" i="16"/>
  <c r="B281" i="16"/>
  <c r="A281" i="16"/>
  <c r="AB280" i="16"/>
  <c r="X280" i="16"/>
  <c r="V280" i="16"/>
  <c r="T280" i="16"/>
  <c r="P280" i="16"/>
  <c r="N280" i="16"/>
  <c r="L280" i="16"/>
  <c r="D280" i="16"/>
  <c r="B280" i="16"/>
  <c r="A280" i="16"/>
  <c r="AB95" i="16"/>
  <c r="X95" i="16"/>
  <c r="V95" i="16"/>
  <c r="T95" i="16"/>
  <c r="P95" i="16"/>
  <c r="N95" i="16"/>
  <c r="L95" i="16"/>
  <c r="D95" i="16"/>
  <c r="B95" i="16"/>
  <c r="A95" i="16"/>
  <c r="AB94" i="16"/>
  <c r="X94" i="16"/>
  <c r="V94" i="16"/>
  <c r="T94" i="16"/>
  <c r="P94" i="16"/>
  <c r="N94" i="16"/>
  <c r="L94" i="16"/>
  <c r="D94" i="16"/>
  <c r="B94" i="16"/>
  <c r="A94" i="16"/>
  <c r="AB93" i="16"/>
  <c r="X93" i="16"/>
  <c r="V93" i="16"/>
  <c r="T93" i="16"/>
  <c r="P93" i="16"/>
  <c r="N93" i="16"/>
  <c r="L93" i="16"/>
  <c r="D93" i="16"/>
  <c r="B93" i="16"/>
  <c r="A93" i="16"/>
  <c r="AB279" i="16"/>
  <c r="X279" i="16"/>
  <c r="V279" i="16"/>
  <c r="T279" i="16"/>
  <c r="P279" i="16"/>
  <c r="N279" i="16"/>
  <c r="L279" i="16"/>
  <c r="D279" i="16"/>
  <c r="B279" i="16"/>
  <c r="A279" i="16"/>
  <c r="AB278" i="16"/>
  <c r="X278" i="16"/>
  <c r="V278" i="16"/>
  <c r="T278" i="16"/>
  <c r="P278" i="16"/>
  <c r="N278" i="16"/>
  <c r="L278" i="16"/>
  <c r="D278" i="16"/>
  <c r="B278" i="16"/>
  <c r="A278" i="16"/>
  <c r="AB277" i="16"/>
  <c r="X277" i="16"/>
  <c r="V277" i="16"/>
  <c r="T277" i="16"/>
  <c r="P277" i="16"/>
  <c r="N277" i="16"/>
  <c r="L277" i="16"/>
  <c r="D277" i="16"/>
  <c r="B277" i="16"/>
  <c r="A277" i="16"/>
  <c r="AB276" i="16"/>
  <c r="X276" i="16"/>
  <c r="V276" i="16"/>
  <c r="T276" i="16"/>
  <c r="P276" i="16"/>
  <c r="N276" i="16"/>
  <c r="L276" i="16"/>
  <c r="D276" i="16"/>
  <c r="B276" i="16"/>
  <c r="A276" i="16"/>
  <c r="AB92" i="16"/>
  <c r="X92" i="16"/>
  <c r="V92" i="16"/>
  <c r="T92" i="16"/>
  <c r="P92" i="16"/>
  <c r="N92" i="16"/>
  <c r="L92" i="16"/>
  <c r="D92" i="16"/>
  <c r="B92" i="16"/>
  <c r="A92" i="16"/>
  <c r="AB275" i="16"/>
  <c r="X275" i="16"/>
  <c r="V275" i="16"/>
  <c r="T275" i="16"/>
  <c r="P275" i="16"/>
  <c r="N275" i="16"/>
  <c r="L275" i="16"/>
  <c r="D275" i="16"/>
  <c r="B275" i="16"/>
  <c r="A275" i="16"/>
  <c r="AB274" i="16"/>
  <c r="X274" i="16"/>
  <c r="V274" i="16"/>
  <c r="T274" i="16"/>
  <c r="P274" i="16"/>
  <c r="N274" i="16"/>
  <c r="L274" i="16"/>
  <c r="D274" i="16"/>
  <c r="B274" i="16"/>
  <c r="A274" i="16"/>
  <c r="AB273" i="16"/>
  <c r="X273" i="16"/>
  <c r="V273" i="16"/>
  <c r="T273" i="16"/>
  <c r="P273" i="16"/>
  <c r="N273" i="16"/>
  <c r="L273" i="16"/>
  <c r="D273" i="16"/>
  <c r="B273" i="16"/>
  <c r="A273" i="16"/>
  <c r="AB272" i="16"/>
  <c r="X272" i="16"/>
  <c r="V272" i="16"/>
  <c r="T272" i="16"/>
  <c r="P272" i="16"/>
  <c r="N272" i="16"/>
  <c r="L272" i="16"/>
  <c r="D272" i="16"/>
  <c r="B272" i="16"/>
  <c r="A272" i="16"/>
  <c r="AB271" i="16"/>
  <c r="X271" i="16"/>
  <c r="V271" i="16"/>
  <c r="T271" i="16"/>
  <c r="P271" i="16"/>
  <c r="N271" i="16"/>
  <c r="L271" i="16"/>
  <c r="D271" i="16"/>
  <c r="B271" i="16"/>
  <c r="A271" i="16"/>
  <c r="AB91" i="16"/>
  <c r="X91" i="16"/>
  <c r="V91" i="16"/>
  <c r="T91" i="16"/>
  <c r="P91" i="16"/>
  <c r="N91" i="16"/>
  <c r="L91" i="16"/>
  <c r="D91" i="16"/>
  <c r="B91" i="16"/>
  <c r="A91" i="16"/>
  <c r="AB270" i="16"/>
  <c r="X270" i="16"/>
  <c r="V270" i="16"/>
  <c r="T270" i="16"/>
  <c r="P270" i="16"/>
  <c r="N270" i="16"/>
  <c r="L270" i="16"/>
  <c r="D270" i="16"/>
  <c r="B270" i="16"/>
  <c r="A270" i="16"/>
  <c r="AB90" i="16"/>
  <c r="X90" i="16"/>
  <c r="V90" i="16"/>
  <c r="T90" i="16"/>
  <c r="P90" i="16"/>
  <c r="N90" i="16"/>
  <c r="L90" i="16"/>
  <c r="D90" i="16"/>
  <c r="B90" i="16"/>
  <c r="A90" i="16"/>
  <c r="AB89" i="16"/>
  <c r="X89" i="16"/>
  <c r="V89" i="16"/>
  <c r="T89" i="16"/>
  <c r="P89" i="16"/>
  <c r="N89" i="16"/>
  <c r="L89" i="16"/>
  <c r="D89" i="16"/>
  <c r="B89" i="16"/>
  <c r="A89" i="16"/>
  <c r="AB88" i="16"/>
  <c r="X88" i="16"/>
  <c r="V88" i="16"/>
  <c r="T88" i="16"/>
  <c r="P88" i="16"/>
  <c r="N88" i="16"/>
  <c r="L88" i="16"/>
  <c r="D88" i="16"/>
  <c r="B88" i="16"/>
  <c r="A88" i="16"/>
  <c r="AB87" i="16"/>
  <c r="X87" i="16"/>
  <c r="V87" i="16"/>
  <c r="T87" i="16"/>
  <c r="P87" i="16"/>
  <c r="N87" i="16"/>
  <c r="L87" i="16"/>
  <c r="D87" i="16"/>
  <c r="B87" i="16"/>
  <c r="A87" i="16"/>
  <c r="AB86" i="16"/>
  <c r="X86" i="16"/>
  <c r="V86" i="16"/>
  <c r="T86" i="16"/>
  <c r="P86" i="16"/>
  <c r="N86" i="16"/>
  <c r="L86" i="16"/>
  <c r="D86" i="16"/>
  <c r="B86" i="16"/>
  <c r="A86" i="16"/>
  <c r="AB85" i="16"/>
  <c r="X85" i="16"/>
  <c r="V85" i="16"/>
  <c r="T85" i="16"/>
  <c r="P85" i="16"/>
  <c r="N85" i="16"/>
  <c r="L85" i="16"/>
  <c r="D85" i="16"/>
  <c r="B85" i="16"/>
  <c r="A85" i="16"/>
  <c r="AB84" i="16"/>
  <c r="X84" i="16"/>
  <c r="V84" i="16"/>
  <c r="T84" i="16"/>
  <c r="P84" i="16"/>
  <c r="N84" i="16"/>
  <c r="L84" i="16"/>
  <c r="D84" i="16"/>
  <c r="B84" i="16"/>
  <c r="A84" i="16"/>
  <c r="AB83" i="16"/>
  <c r="X83" i="16"/>
  <c r="V83" i="16"/>
  <c r="T83" i="16"/>
  <c r="P83" i="16"/>
  <c r="N83" i="16"/>
  <c r="L83" i="16"/>
  <c r="D83" i="16"/>
  <c r="B83" i="16"/>
  <c r="A83" i="16"/>
  <c r="AB82" i="16"/>
  <c r="X82" i="16"/>
  <c r="V82" i="16"/>
  <c r="T82" i="16"/>
  <c r="P82" i="16"/>
  <c r="N82" i="16"/>
  <c r="L82" i="16"/>
  <c r="D82" i="16"/>
  <c r="B82" i="16"/>
  <c r="A82" i="16"/>
  <c r="AB81" i="16"/>
  <c r="X81" i="16"/>
  <c r="V81" i="16"/>
  <c r="T81" i="16"/>
  <c r="P81" i="16"/>
  <c r="N81" i="16"/>
  <c r="L81" i="16"/>
  <c r="D81" i="16"/>
  <c r="B81" i="16"/>
  <c r="A81" i="16"/>
  <c r="AB80" i="16"/>
  <c r="X80" i="16"/>
  <c r="V80" i="16"/>
  <c r="T80" i="16"/>
  <c r="P80" i="16"/>
  <c r="N80" i="16"/>
  <c r="L80" i="16"/>
  <c r="D80" i="16"/>
  <c r="B80" i="16"/>
  <c r="A80" i="16"/>
  <c r="AB79" i="16"/>
  <c r="X79" i="16"/>
  <c r="V79" i="16"/>
  <c r="T79" i="16"/>
  <c r="P79" i="16"/>
  <c r="N79" i="16"/>
  <c r="L79" i="16"/>
  <c r="D79" i="16"/>
  <c r="B79" i="16"/>
  <c r="A79" i="16"/>
  <c r="AB78" i="16"/>
  <c r="X78" i="16"/>
  <c r="V78" i="16"/>
  <c r="T78" i="16"/>
  <c r="P78" i="16"/>
  <c r="N78" i="16"/>
  <c r="L78" i="16"/>
  <c r="D78" i="16"/>
  <c r="B78" i="16"/>
  <c r="A78" i="16"/>
  <c r="AB77" i="16"/>
  <c r="X77" i="16"/>
  <c r="V77" i="16"/>
  <c r="T77" i="16"/>
  <c r="P77" i="16"/>
  <c r="N77" i="16"/>
  <c r="L77" i="16"/>
  <c r="D77" i="16"/>
  <c r="B77" i="16"/>
  <c r="A77" i="16"/>
  <c r="AB76" i="16"/>
  <c r="X76" i="16"/>
  <c r="V76" i="16"/>
  <c r="T76" i="16"/>
  <c r="P76" i="16"/>
  <c r="N76" i="16"/>
  <c r="L76" i="16"/>
  <c r="D76" i="16"/>
  <c r="B76" i="16"/>
  <c r="A76" i="16"/>
  <c r="AB75" i="16"/>
  <c r="X75" i="16"/>
  <c r="V75" i="16"/>
  <c r="T75" i="16"/>
  <c r="P75" i="16"/>
  <c r="N75" i="16"/>
  <c r="L75" i="16"/>
  <c r="D75" i="16"/>
  <c r="B75" i="16"/>
  <c r="A75" i="16"/>
  <c r="AB74" i="16"/>
  <c r="X74" i="16"/>
  <c r="V74" i="16"/>
  <c r="T74" i="16"/>
  <c r="P74" i="16"/>
  <c r="N74" i="16"/>
  <c r="L74" i="16"/>
  <c r="D74" i="16"/>
  <c r="B74" i="16"/>
  <c r="A74" i="16"/>
  <c r="AB73" i="16"/>
  <c r="X73" i="16"/>
  <c r="V73" i="16"/>
  <c r="T73" i="16"/>
  <c r="P73" i="16"/>
  <c r="N73" i="16"/>
  <c r="L73" i="16"/>
  <c r="D73" i="16"/>
  <c r="B73" i="16"/>
  <c r="A73" i="16"/>
  <c r="AB72" i="16"/>
  <c r="X72" i="16"/>
  <c r="V72" i="16"/>
  <c r="T72" i="16"/>
  <c r="P72" i="16"/>
  <c r="N72" i="16"/>
  <c r="L72" i="16"/>
  <c r="D72" i="16"/>
  <c r="B72" i="16"/>
  <c r="A72" i="16"/>
  <c r="AB71" i="16"/>
  <c r="X71" i="16"/>
  <c r="V71" i="16"/>
  <c r="T71" i="16"/>
  <c r="P71" i="16"/>
  <c r="N71" i="16"/>
  <c r="L71" i="16"/>
  <c r="D71" i="16"/>
  <c r="B71" i="16"/>
  <c r="A71" i="16"/>
  <c r="AB70" i="16"/>
  <c r="X70" i="16"/>
  <c r="V70" i="16"/>
  <c r="T70" i="16"/>
  <c r="P70" i="16"/>
  <c r="N70" i="16"/>
  <c r="L70" i="16"/>
  <c r="D70" i="16"/>
  <c r="B70" i="16"/>
  <c r="A70" i="16"/>
  <c r="AB69" i="16"/>
  <c r="X69" i="16"/>
  <c r="V69" i="16"/>
  <c r="T69" i="16"/>
  <c r="P69" i="16"/>
  <c r="N69" i="16"/>
  <c r="L69" i="16"/>
  <c r="D69" i="16"/>
  <c r="B69" i="16"/>
  <c r="A69" i="16"/>
  <c r="AB68" i="16"/>
  <c r="X68" i="16"/>
  <c r="V68" i="16"/>
  <c r="T68" i="16"/>
  <c r="P68" i="16"/>
  <c r="N68" i="16"/>
  <c r="L68" i="16"/>
  <c r="D68" i="16"/>
  <c r="B68" i="16"/>
  <c r="A68" i="16"/>
  <c r="AB67" i="16"/>
  <c r="X67" i="16"/>
  <c r="V67" i="16"/>
  <c r="T67" i="16"/>
  <c r="P67" i="16"/>
  <c r="N67" i="16"/>
  <c r="L67" i="16"/>
  <c r="D67" i="16"/>
  <c r="B67" i="16"/>
  <c r="A67" i="16"/>
  <c r="AB66" i="16"/>
  <c r="X66" i="16"/>
  <c r="V66" i="16"/>
  <c r="T66" i="16"/>
  <c r="P66" i="16"/>
  <c r="N66" i="16"/>
  <c r="L66" i="16"/>
  <c r="D66" i="16"/>
  <c r="B66" i="16"/>
  <c r="A66" i="16"/>
  <c r="AB65" i="16"/>
  <c r="X65" i="16"/>
  <c r="V65" i="16"/>
  <c r="T65" i="16"/>
  <c r="P65" i="16"/>
  <c r="N65" i="16"/>
  <c r="L65" i="16"/>
  <c r="D65" i="16"/>
  <c r="B65" i="16"/>
  <c r="A65" i="16"/>
  <c r="AB64" i="16"/>
  <c r="X64" i="16"/>
  <c r="V64" i="16"/>
  <c r="T64" i="16"/>
  <c r="P64" i="16"/>
  <c r="N64" i="16"/>
  <c r="L64" i="16"/>
  <c r="D64" i="16"/>
  <c r="B64" i="16"/>
  <c r="A64" i="16"/>
  <c r="AB63" i="16"/>
  <c r="X63" i="16"/>
  <c r="V63" i="16"/>
  <c r="T63" i="16"/>
  <c r="P63" i="16"/>
  <c r="N63" i="16"/>
  <c r="L63" i="16"/>
  <c r="D63" i="16"/>
  <c r="B63" i="16"/>
  <c r="A63" i="16"/>
  <c r="AB62" i="16"/>
  <c r="X62" i="16"/>
  <c r="V62" i="16"/>
  <c r="T62" i="16"/>
  <c r="P62" i="16"/>
  <c r="N62" i="16"/>
  <c r="L62" i="16"/>
  <c r="D62" i="16"/>
  <c r="B62" i="16"/>
  <c r="A62" i="16"/>
  <c r="AB61" i="16"/>
  <c r="X61" i="16"/>
  <c r="V61" i="16"/>
  <c r="T61" i="16"/>
  <c r="P61" i="16"/>
  <c r="N61" i="16"/>
  <c r="L61" i="16"/>
  <c r="D61" i="16"/>
  <c r="B61" i="16"/>
  <c r="A61" i="16"/>
  <c r="AB60" i="16"/>
  <c r="X60" i="16"/>
  <c r="V60" i="16"/>
  <c r="T60" i="16"/>
  <c r="P60" i="16"/>
  <c r="N60" i="16"/>
  <c r="L60" i="16"/>
  <c r="D60" i="16"/>
  <c r="B60" i="16"/>
  <c r="A60" i="16"/>
  <c r="AB59" i="16"/>
  <c r="X59" i="16"/>
  <c r="V59" i="16"/>
  <c r="T59" i="16"/>
  <c r="P59" i="16"/>
  <c r="N59" i="16"/>
  <c r="L59" i="16"/>
  <c r="D59" i="16"/>
  <c r="B59" i="16"/>
  <c r="A59" i="16"/>
  <c r="AB58" i="16"/>
  <c r="X58" i="16"/>
  <c r="V58" i="16"/>
  <c r="T58" i="16"/>
  <c r="P58" i="16"/>
  <c r="N58" i="16"/>
  <c r="L58" i="16"/>
  <c r="D58" i="16"/>
  <c r="B58" i="16"/>
  <c r="A58" i="16"/>
  <c r="AB57" i="16"/>
  <c r="X57" i="16"/>
  <c r="V57" i="16"/>
  <c r="T57" i="16"/>
  <c r="P57" i="16"/>
  <c r="N57" i="16"/>
  <c r="L57" i="16"/>
  <c r="D57" i="16"/>
  <c r="B57" i="16"/>
  <c r="A57" i="16"/>
  <c r="AB269" i="16"/>
  <c r="X269" i="16"/>
  <c r="V269" i="16"/>
  <c r="T269" i="16"/>
  <c r="P269" i="16"/>
  <c r="N269" i="16"/>
  <c r="L269" i="16"/>
  <c r="D269" i="16"/>
  <c r="B269" i="16"/>
  <c r="A269" i="16"/>
  <c r="AB268" i="16"/>
  <c r="X268" i="16"/>
  <c r="V268" i="16"/>
  <c r="T268" i="16"/>
  <c r="P268" i="16"/>
  <c r="N268" i="16"/>
  <c r="L268" i="16"/>
  <c r="D268" i="16"/>
  <c r="B268" i="16"/>
  <c r="A268" i="16"/>
  <c r="AB267" i="16"/>
  <c r="X267" i="16"/>
  <c r="V267" i="16"/>
  <c r="T267" i="16"/>
  <c r="P267" i="16"/>
  <c r="N267" i="16"/>
  <c r="L267" i="16"/>
  <c r="D267" i="16"/>
  <c r="B267" i="16"/>
  <c r="A267" i="16"/>
  <c r="AB266" i="16"/>
  <c r="X266" i="16"/>
  <c r="V266" i="16"/>
  <c r="T266" i="16"/>
  <c r="P266" i="16"/>
  <c r="N266" i="16"/>
  <c r="L266" i="16"/>
  <c r="D266" i="16"/>
  <c r="B266" i="16"/>
  <c r="A266" i="16"/>
  <c r="AB265" i="16"/>
  <c r="X265" i="16"/>
  <c r="V265" i="16"/>
  <c r="T265" i="16"/>
  <c r="P265" i="16"/>
  <c r="N265" i="16"/>
  <c r="L265" i="16"/>
  <c r="D265" i="16"/>
  <c r="B265" i="16"/>
  <c r="A265" i="16"/>
  <c r="AB264" i="16"/>
  <c r="X264" i="16"/>
  <c r="V264" i="16"/>
  <c r="T264" i="16"/>
  <c r="P264" i="16"/>
  <c r="N264" i="16"/>
  <c r="L264" i="16"/>
  <c r="D264" i="16"/>
  <c r="B264" i="16"/>
  <c r="A264" i="16"/>
  <c r="AB263" i="16"/>
  <c r="X263" i="16"/>
  <c r="V263" i="16"/>
  <c r="T263" i="16"/>
  <c r="P263" i="16"/>
  <c r="N263" i="16"/>
  <c r="L263" i="16"/>
  <c r="D263" i="16"/>
  <c r="B263" i="16"/>
  <c r="A263" i="16"/>
  <c r="AB262" i="16"/>
  <c r="X262" i="16"/>
  <c r="V262" i="16"/>
  <c r="T262" i="16"/>
  <c r="P262" i="16"/>
  <c r="N262" i="16"/>
  <c r="L262" i="16"/>
  <c r="D262" i="16"/>
  <c r="B262" i="16"/>
  <c r="A262" i="16"/>
  <c r="AB261" i="16"/>
  <c r="X261" i="16"/>
  <c r="V261" i="16"/>
  <c r="T261" i="16"/>
  <c r="P261" i="16"/>
  <c r="N261" i="16"/>
  <c r="L261" i="16"/>
  <c r="D261" i="16"/>
  <c r="B261" i="16"/>
  <c r="A261" i="16"/>
  <c r="AB260" i="16"/>
  <c r="X260" i="16"/>
  <c r="V260" i="16"/>
  <c r="T260" i="16"/>
  <c r="P260" i="16"/>
  <c r="N260" i="16"/>
  <c r="L260" i="16"/>
  <c r="D260" i="16"/>
  <c r="B260" i="16"/>
  <c r="A260" i="16"/>
  <c r="AB259" i="16"/>
  <c r="X259" i="16"/>
  <c r="V259" i="16"/>
  <c r="T259" i="16"/>
  <c r="P259" i="16"/>
  <c r="N259" i="16"/>
  <c r="L259" i="16"/>
  <c r="D259" i="16"/>
  <c r="B259" i="16"/>
  <c r="A259" i="16"/>
  <c r="AB258" i="16"/>
  <c r="X258" i="16"/>
  <c r="V258" i="16"/>
  <c r="T258" i="16"/>
  <c r="P258" i="16"/>
  <c r="N258" i="16"/>
  <c r="L258" i="16"/>
  <c r="D258" i="16"/>
  <c r="B258" i="16"/>
  <c r="A258" i="16"/>
  <c r="AB257" i="16"/>
  <c r="X257" i="16"/>
  <c r="V257" i="16"/>
  <c r="T257" i="16"/>
  <c r="P257" i="16"/>
  <c r="N257" i="16"/>
  <c r="L257" i="16"/>
  <c r="D257" i="16"/>
  <c r="B257" i="16"/>
  <c r="A257" i="16"/>
  <c r="AB256" i="16"/>
  <c r="X256" i="16"/>
  <c r="V256" i="16"/>
  <c r="T256" i="16"/>
  <c r="P256" i="16"/>
  <c r="N256" i="16"/>
  <c r="L256" i="16"/>
  <c r="D256" i="16"/>
  <c r="B256" i="16"/>
  <c r="A256" i="16"/>
  <c r="AB255" i="16"/>
  <c r="X255" i="16"/>
  <c r="V255" i="16"/>
  <c r="T255" i="16"/>
  <c r="P255" i="16"/>
  <c r="N255" i="16"/>
  <c r="L255" i="16"/>
  <c r="D255" i="16"/>
  <c r="B255" i="16"/>
  <c r="A255" i="16"/>
  <c r="AB254" i="16"/>
  <c r="X254" i="16"/>
  <c r="V254" i="16"/>
  <c r="T254" i="16"/>
  <c r="P254" i="16"/>
  <c r="N254" i="16"/>
  <c r="L254" i="16"/>
  <c r="D254" i="16"/>
  <c r="B254" i="16"/>
  <c r="A254" i="16"/>
  <c r="AB253" i="16"/>
  <c r="X253" i="16"/>
  <c r="V253" i="16"/>
  <c r="T253" i="16"/>
  <c r="P253" i="16"/>
  <c r="N253" i="16"/>
  <c r="L253" i="16"/>
  <c r="D253" i="16"/>
  <c r="B253" i="16"/>
  <c r="A253" i="16"/>
  <c r="AB252" i="16"/>
  <c r="X252" i="16"/>
  <c r="V252" i="16"/>
  <c r="T252" i="16"/>
  <c r="P252" i="16"/>
  <c r="N252" i="16"/>
  <c r="L252" i="16"/>
  <c r="D252" i="16"/>
  <c r="B252" i="16"/>
  <c r="A252" i="16"/>
  <c r="AB251" i="16"/>
  <c r="X251" i="16"/>
  <c r="V251" i="16"/>
  <c r="T251" i="16"/>
  <c r="P251" i="16"/>
  <c r="N251" i="16"/>
  <c r="L251" i="16"/>
  <c r="D251" i="16"/>
  <c r="B251" i="16"/>
  <c r="A251" i="16"/>
  <c r="AB250" i="16"/>
  <c r="X250" i="16"/>
  <c r="V250" i="16"/>
  <c r="T250" i="16"/>
  <c r="P250" i="16"/>
  <c r="N250" i="16"/>
  <c r="L250" i="16"/>
  <c r="D250" i="16"/>
  <c r="B250" i="16"/>
  <c r="A250" i="16"/>
  <c r="AB249" i="16"/>
  <c r="X249" i="16"/>
  <c r="V249" i="16"/>
  <c r="T249" i="16"/>
  <c r="P249" i="16"/>
  <c r="N249" i="16"/>
  <c r="L249" i="16"/>
  <c r="D249" i="16"/>
  <c r="B249" i="16"/>
  <c r="A249" i="16"/>
  <c r="AB248" i="16"/>
  <c r="X248" i="16"/>
  <c r="V248" i="16"/>
  <c r="T248" i="16"/>
  <c r="P248" i="16"/>
  <c r="N248" i="16"/>
  <c r="L248" i="16"/>
  <c r="D248" i="16"/>
  <c r="B248" i="16"/>
  <c r="A248" i="16"/>
  <c r="AB247" i="16"/>
  <c r="X247" i="16"/>
  <c r="V247" i="16"/>
  <c r="T247" i="16"/>
  <c r="P247" i="16"/>
  <c r="N247" i="16"/>
  <c r="L247" i="16"/>
  <c r="D247" i="16"/>
  <c r="B247" i="16"/>
  <c r="A247" i="16"/>
  <c r="AB246" i="16"/>
  <c r="X246" i="16"/>
  <c r="V246" i="16"/>
  <c r="T246" i="16"/>
  <c r="P246" i="16"/>
  <c r="N246" i="16"/>
  <c r="L246" i="16"/>
  <c r="D246" i="16"/>
  <c r="B246" i="16"/>
  <c r="A246" i="16"/>
  <c r="AB245" i="16"/>
  <c r="X245" i="16"/>
  <c r="V245" i="16"/>
  <c r="T245" i="16"/>
  <c r="P245" i="16"/>
  <c r="N245" i="16"/>
  <c r="L245" i="16"/>
  <c r="D245" i="16"/>
  <c r="B245" i="16"/>
  <c r="A245" i="16"/>
  <c r="AB244" i="16"/>
  <c r="X244" i="16"/>
  <c r="V244" i="16"/>
  <c r="T244" i="16"/>
  <c r="P244" i="16"/>
  <c r="N244" i="16"/>
  <c r="L244" i="16"/>
  <c r="D244" i="16"/>
  <c r="B244" i="16"/>
  <c r="A244" i="16"/>
  <c r="AB243" i="16"/>
  <c r="X243" i="16"/>
  <c r="V243" i="16"/>
  <c r="T243" i="16"/>
  <c r="P243" i="16"/>
  <c r="N243" i="16"/>
  <c r="L243" i="16"/>
  <c r="D243" i="16"/>
  <c r="B243" i="16"/>
  <c r="A243" i="16"/>
  <c r="AB242" i="16"/>
  <c r="X242" i="16"/>
  <c r="V242" i="16"/>
  <c r="T242" i="16"/>
  <c r="P242" i="16"/>
  <c r="N242" i="16"/>
  <c r="L242" i="16"/>
  <c r="D242" i="16"/>
  <c r="B242" i="16"/>
  <c r="A242" i="16"/>
  <c r="AB241" i="16"/>
  <c r="X241" i="16"/>
  <c r="V241" i="16"/>
  <c r="T241" i="16"/>
  <c r="P241" i="16"/>
  <c r="N241" i="16"/>
  <c r="L241" i="16"/>
  <c r="D241" i="16"/>
  <c r="B241" i="16"/>
  <c r="A241" i="16"/>
  <c r="AB240" i="16"/>
  <c r="X240" i="16"/>
  <c r="V240" i="16"/>
  <c r="T240" i="16"/>
  <c r="P240" i="16"/>
  <c r="N240" i="16"/>
  <c r="L240" i="16"/>
  <c r="D240" i="16"/>
  <c r="B240" i="16"/>
  <c r="A240" i="16"/>
  <c r="AB239" i="16"/>
  <c r="X239" i="16"/>
  <c r="V239" i="16"/>
  <c r="T239" i="16"/>
  <c r="P239" i="16"/>
  <c r="N239" i="16"/>
  <c r="L239" i="16"/>
  <c r="D239" i="16"/>
  <c r="B239" i="16"/>
  <c r="A239" i="16"/>
  <c r="AB238" i="16"/>
  <c r="X238" i="16"/>
  <c r="V238" i="16"/>
  <c r="T238" i="16"/>
  <c r="P238" i="16"/>
  <c r="N238" i="16"/>
  <c r="L238" i="16"/>
  <c r="D238" i="16"/>
  <c r="B238" i="16"/>
  <c r="A238" i="16"/>
  <c r="AB237" i="16"/>
  <c r="X237" i="16"/>
  <c r="V237" i="16"/>
  <c r="T237" i="16"/>
  <c r="P237" i="16"/>
  <c r="N237" i="16"/>
  <c r="L237" i="16"/>
  <c r="D237" i="16"/>
  <c r="B237" i="16"/>
  <c r="A237" i="16"/>
  <c r="AB236" i="16"/>
  <c r="X236" i="16"/>
  <c r="V236" i="16"/>
  <c r="T236" i="16"/>
  <c r="P236" i="16"/>
  <c r="N236" i="16"/>
  <c r="L236" i="16"/>
  <c r="D236" i="16"/>
  <c r="B236" i="16"/>
  <c r="A236" i="16"/>
  <c r="AB235" i="16"/>
  <c r="X235" i="16"/>
  <c r="V235" i="16"/>
  <c r="T235" i="16"/>
  <c r="P235" i="16"/>
  <c r="N235" i="16"/>
  <c r="L235" i="16"/>
  <c r="D235" i="16"/>
  <c r="B235" i="16"/>
  <c r="A235" i="16"/>
  <c r="AB234" i="16"/>
  <c r="X234" i="16"/>
  <c r="V234" i="16"/>
  <c r="T234" i="16"/>
  <c r="P234" i="16"/>
  <c r="N234" i="16"/>
  <c r="L234" i="16"/>
  <c r="D234" i="16"/>
  <c r="B234" i="16"/>
  <c r="A234" i="16"/>
  <c r="AB233" i="16"/>
  <c r="X233" i="16"/>
  <c r="V233" i="16"/>
  <c r="T233" i="16"/>
  <c r="P233" i="16"/>
  <c r="N233" i="16"/>
  <c r="L233" i="16"/>
  <c r="D233" i="16"/>
  <c r="B233" i="16"/>
  <c r="A233" i="16"/>
  <c r="AB232" i="16"/>
  <c r="X232" i="16"/>
  <c r="V232" i="16"/>
  <c r="T232" i="16"/>
  <c r="P232" i="16"/>
  <c r="N232" i="16"/>
  <c r="L232" i="16"/>
  <c r="D232" i="16"/>
  <c r="B232" i="16"/>
  <c r="A232" i="16"/>
  <c r="AB231" i="16"/>
  <c r="X231" i="16"/>
  <c r="V231" i="16"/>
  <c r="T231" i="16"/>
  <c r="P231" i="16"/>
  <c r="N231" i="16"/>
  <c r="L231" i="16"/>
  <c r="D231" i="16"/>
  <c r="B231" i="16"/>
  <c r="A231" i="16"/>
  <c r="AB56" i="16"/>
  <c r="X56" i="16"/>
  <c r="V56" i="16"/>
  <c r="T56" i="16"/>
  <c r="P56" i="16"/>
  <c r="N56" i="16"/>
  <c r="L56" i="16"/>
  <c r="D56" i="16"/>
  <c r="B56" i="16"/>
  <c r="A56" i="16"/>
  <c r="AB55" i="16"/>
  <c r="X55" i="16"/>
  <c r="V55" i="16"/>
  <c r="T55" i="16"/>
  <c r="P55" i="16"/>
  <c r="N55" i="16"/>
  <c r="L55" i="16"/>
  <c r="D55" i="16"/>
  <c r="B55" i="16"/>
  <c r="A55" i="16"/>
  <c r="AB54" i="16"/>
  <c r="X54" i="16"/>
  <c r="V54" i="16"/>
  <c r="T54" i="16"/>
  <c r="P54" i="16"/>
  <c r="N54" i="16"/>
  <c r="L54" i="16"/>
  <c r="D54" i="16"/>
  <c r="B54" i="16"/>
  <c r="A54" i="16"/>
  <c r="AB230" i="16"/>
  <c r="X230" i="16"/>
  <c r="V230" i="16"/>
  <c r="T230" i="16"/>
  <c r="P230" i="16"/>
  <c r="N230" i="16"/>
  <c r="L230" i="16"/>
  <c r="D230" i="16"/>
  <c r="B230" i="16"/>
  <c r="A230" i="16"/>
  <c r="AB229" i="16"/>
  <c r="X229" i="16"/>
  <c r="V229" i="16"/>
  <c r="T229" i="16"/>
  <c r="P229" i="16"/>
  <c r="N229" i="16"/>
  <c r="L229" i="16"/>
  <c r="D229" i="16"/>
  <c r="B229" i="16"/>
  <c r="A229" i="16"/>
  <c r="AB228" i="16"/>
  <c r="X228" i="16"/>
  <c r="V228" i="16"/>
  <c r="T228" i="16"/>
  <c r="P228" i="16"/>
  <c r="N228" i="16"/>
  <c r="L228" i="16"/>
  <c r="D228" i="16"/>
  <c r="B228" i="16"/>
  <c r="A228" i="16"/>
  <c r="AB227" i="16"/>
  <c r="X227" i="16"/>
  <c r="V227" i="16"/>
  <c r="T227" i="16"/>
  <c r="P227" i="16"/>
  <c r="N227" i="16"/>
  <c r="L227" i="16"/>
  <c r="D227" i="16"/>
  <c r="B227" i="16"/>
  <c r="A227" i="16"/>
  <c r="AB226" i="16"/>
  <c r="X226" i="16"/>
  <c r="V226" i="16"/>
  <c r="T226" i="16"/>
  <c r="P226" i="16"/>
  <c r="N226" i="16"/>
  <c r="L226" i="16"/>
  <c r="D226" i="16"/>
  <c r="B226" i="16"/>
  <c r="A226" i="16"/>
  <c r="AB225" i="16"/>
  <c r="X225" i="16"/>
  <c r="V225" i="16"/>
  <c r="T225" i="16"/>
  <c r="P225" i="16"/>
  <c r="N225" i="16"/>
  <c r="L225" i="16"/>
  <c r="D225" i="16"/>
  <c r="B225" i="16"/>
  <c r="A225" i="16"/>
  <c r="AB53" i="16"/>
  <c r="X53" i="16"/>
  <c r="V53" i="16"/>
  <c r="T53" i="16"/>
  <c r="P53" i="16"/>
  <c r="N53" i="16"/>
  <c r="L53" i="16"/>
  <c r="D53" i="16"/>
  <c r="B53" i="16"/>
  <c r="A53" i="16"/>
  <c r="AB224" i="16"/>
  <c r="X224" i="16"/>
  <c r="V224" i="16"/>
  <c r="T224" i="16"/>
  <c r="P224" i="16"/>
  <c r="N224" i="16"/>
  <c r="L224" i="16"/>
  <c r="D224" i="16"/>
  <c r="B224" i="16"/>
  <c r="A224" i="16"/>
  <c r="AB223" i="16"/>
  <c r="X223" i="16"/>
  <c r="V223" i="16"/>
  <c r="T223" i="16"/>
  <c r="P223" i="16"/>
  <c r="N223" i="16"/>
  <c r="L223" i="16"/>
  <c r="D223" i="16"/>
  <c r="B223" i="16"/>
  <c r="A223" i="16"/>
  <c r="AB222" i="16"/>
  <c r="X222" i="16"/>
  <c r="V222" i="16"/>
  <c r="T222" i="16"/>
  <c r="P222" i="16"/>
  <c r="N222" i="16"/>
  <c r="L222" i="16"/>
  <c r="D222" i="16"/>
  <c r="B222" i="16"/>
  <c r="A222" i="16"/>
  <c r="AB221" i="16"/>
  <c r="X221" i="16"/>
  <c r="V221" i="16"/>
  <c r="T221" i="16"/>
  <c r="P221" i="16"/>
  <c r="N221" i="16"/>
  <c r="L221" i="16"/>
  <c r="D221" i="16"/>
  <c r="B221" i="16"/>
  <c r="A221" i="16"/>
  <c r="AB220" i="16"/>
  <c r="X220" i="16"/>
  <c r="V220" i="16"/>
  <c r="T220" i="16"/>
  <c r="P220" i="16"/>
  <c r="N220" i="16"/>
  <c r="L220" i="16"/>
  <c r="D220" i="16"/>
  <c r="B220" i="16"/>
  <c r="A220" i="16"/>
  <c r="AB52" i="16"/>
  <c r="X52" i="16"/>
  <c r="V52" i="16"/>
  <c r="T52" i="16"/>
  <c r="P52" i="16"/>
  <c r="N52" i="16"/>
  <c r="L52" i="16"/>
  <c r="D52" i="16"/>
  <c r="B52" i="16"/>
  <c r="A52" i="16"/>
  <c r="AB219" i="16"/>
  <c r="X219" i="16"/>
  <c r="V219" i="16"/>
  <c r="T219" i="16"/>
  <c r="P219" i="16"/>
  <c r="N219" i="16"/>
  <c r="L219" i="16"/>
  <c r="D219" i="16"/>
  <c r="B219" i="16"/>
  <c r="A219" i="16"/>
  <c r="AB51" i="16"/>
  <c r="X51" i="16"/>
  <c r="V51" i="16"/>
  <c r="T51" i="16"/>
  <c r="P51" i="16"/>
  <c r="N51" i="16"/>
  <c r="L51" i="16"/>
  <c r="D51" i="16"/>
  <c r="B51" i="16"/>
  <c r="A51" i="16"/>
  <c r="AB50" i="16"/>
  <c r="X50" i="16"/>
  <c r="V50" i="16"/>
  <c r="T50" i="16"/>
  <c r="P50" i="16"/>
  <c r="N50" i="16"/>
  <c r="L50" i="16"/>
  <c r="D50" i="16"/>
  <c r="B50" i="16"/>
  <c r="A50" i="16"/>
  <c r="AB49" i="16"/>
  <c r="X49" i="16"/>
  <c r="V49" i="16"/>
  <c r="T49" i="16"/>
  <c r="P49" i="16"/>
  <c r="N49" i="16"/>
  <c r="L49" i="16"/>
  <c r="D49" i="16"/>
  <c r="B49" i="16"/>
  <c r="A49" i="16"/>
  <c r="AB48" i="16"/>
  <c r="X48" i="16"/>
  <c r="V48" i="16"/>
  <c r="T48" i="16"/>
  <c r="P48" i="16"/>
  <c r="N48" i="16"/>
  <c r="L48" i="16"/>
  <c r="D48" i="16"/>
  <c r="B48" i="16"/>
  <c r="A48" i="16"/>
  <c r="AB218" i="16"/>
  <c r="X218" i="16"/>
  <c r="V218" i="16"/>
  <c r="T218" i="16"/>
  <c r="P218" i="16"/>
  <c r="N218" i="16"/>
  <c r="L218" i="16"/>
  <c r="D218" i="16"/>
  <c r="B218" i="16"/>
  <c r="A218" i="16"/>
  <c r="AB217" i="16"/>
  <c r="X217" i="16"/>
  <c r="V217" i="16"/>
  <c r="T217" i="16"/>
  <c r="P217" i="16"/>
  <c r="N217" i="16"/>
  <c r="L217" i="16"/>
  <c r="D217" i="16"/>
  <c r="B217" i="16"/>
  <c r="A217" i="16"/>
  <c r="AB216" i="16"/>
  <c r="X216" i="16"/>
  <c r="V216" i="16"/>
  <c r="T216" i="16"/>
  <c r="P216" i="16"/>
  <c r="N216" i="16"/>
  <c r="L216" i="16"/>
  <c r="D216" i="16"/>
  <c r="B216" i="16"/>
  <c r="A216" i="16"/>
  <c r="AB47" i="16"/>
  <c r="X47" i="16"/>
  <c r="V47" i="16"/>
  <c r="T47" i="16"/>
  <c r="P47" i="16"/>
  <c r="N47" i="16"/>
  <c r="L47" i="16"/>
  <c r="D47" i="16"/>
  <c r="B47" i="16"/>
  <c r="A47" i="16"/>
  <c r="AB215" i="16"/>
  <c r="X215" i="16"/>
  <c r="V215" i="16"/>
  <c r="T215" i="16"/>
  <c r="P215" i="16"/>
  <c r="N215" i="16"/>
  <c r="L215" i="16"/>
  <c r="D215" i="16"/>
  <c r="B215" i="16"/>
  <c r="A215" i="16"/>
  <c r="AB214" i="16"/>
  <c r="X214" i="16"/>
  <c r="V214" i="16"/>
  <c r="T214" i="16"/>
  <c r="P214" i="16"/>
  <c r="N214" i="16"/>
  <c r="L214" i="16"/>
  <c r="D214" i="16"/>
  <c r="B214" i="16"/>
  <c r="A214" i="16"/>
  <c r="AB46" i="16"/>
  <c r="X46" i="16"/>
  <c r="V46" i="16"/>
  <c r="T46" i="16"/>
  <c r="P46" i="16"/>
  <c r="N46" i="16"/>
  <c r="L46" i="16"/>
  <c r="D46" i="16"/>
  <c r="B46" i="16"/>
  <c r="A46" i="16"/>
  <c r="AB45" i="16"/>
  <c r="X45" i="16"/>
  <c r="V45" i="16"/>
  <c r="T45" i="16"/>
  <c r="P45" i="16"/>
  <c r="N45" i="16"/>
  <c r="L45" i="16"/>
  <c r="D45" i="16"/>
  <c r="B45" i="16"/>
  <c r="A45" i="16"/>
  <c r="AB213" i="16"/>
  <c r="X213" i="16"/>
  <c r="V213" i="16"/>
  <c r="T213" i="16"/>
  <c r="P213" i="16"/>
  <c r="N213" i="16"/>
  <c r="L213" i="16"/>
  <c r="D213" i="16"/>
  <c r="B213" i="16"/>
  <c r="A213" i="16"/>
  <c r="AB44" i="16"/>
  <c r="X44" i="16"/>
  <c r="V44" i="16"/>
  <c r="T44" i="16"/>
  <c r="P44" i="16"/>
  <c r="N44" i="16"/>
  <c r="L44" i="16"/>
  <c r="D44" i="16"/>
  <c r="B44" i="16"/>
  <c r="A44" i="16"/>
  <c r="AB212" i="16"/>
  <c r="X212" i="16"/>
  <c r="V212" i="16"/>
  <c r="T212" i="16"/>
  <c r="P212" i="16"/>
  <c r="N212" i="16"/>
  <c r="L212" i="16"/>
  <c r="D212" i="16"/>
  <c r="B212" i="16"/>
  <c r="A212" i="16"/>
  <c r="AB211" i="16"/>
  <c r="X211" i="16"/>
  <c r="V211" i="16"/>
  <c r="T211" i="16"/>
  <c r="P211" i="16"/>
  <c r="N211" i="16"/>
  <c r="L211" i="16"/>
  <c r="D211" i="16"/>
  <c r="B211" i="16"/>
  <c r="A211" i="16"/>
  <c r="AB210" i="16"/>
  <c r="X210" i="16"/>
  <c r="V210" i="16"/>
  <c r="T210" i="16"/>
  <c r="P210" i="16"/>
  <c r="N210" i="16"/>
  <c r="L210" i="16"/>
  <c r="D210" i="16"/>
  <c r="B210" i="16"/>
  <c r="A210" i="16"/>
  <c r="AB43" i="16"/>
  <c r="X43" i="16"/>
  <c r="V43" i="16"/>
  <c r="T43" i="16"/>
  <c r="P43" i="16"/>
  <c r="N43" i="16"/>
  <c r="L43" i="16"/>
  <c r="D43" i="16"/>
  <c r="B43" i="16"/>
  <c r="A43" i="16"/>
  <c r="AB209" i="16"/>
  <c r="X209" i="16"/>
  <c r="V209" i="16"/>
  <c r="T209" i="16"/>
  <c r="P209" i="16"/>
  <c r="N209" i="16"/>
  <c r="L209" i="16"/>
  <c r="D209" i="16"/>
  <c r="B209" i="16"/>
  <c r="A209" i="16"/>
  <c r="AB208" i="16"/>
  <c r="X208" i="16"/>
  <c r="V208" i="16"/>
  <c r="T208" i="16"/>
  <c r="P208" i="16"/>
  <c r="N208" i="16"/>
  <c r="L208" i="16"/>
  <c r="D208" i="16"/>
  <c r="B208" i="16"/>
  <c r="A208" i="16"/>
  <c r="AB42" i="16"/>
  <c r="X42" i="16"/>
  <c r="V42" i="16"/>
  <c r="T42" i="16"/>
  <c r="P42" i="16"/>
  <c r="N42" i="16"/>
  <c r="L42" i="16"/>
  <c r="D42" i="16"/>
  <c r="B42" i="16"/>
  <c r="A42" i="16"/>
  <c r="AB207" i="16"/>
  <c r="X207" i="16"/>
  <c r="V207" i="16"/>
  <c r="T207" i="16"/>
  <c r="P207" i="16"/>
  <c r="N207" i="16"/>
  <c r="L207" i="16"/>
  <c r="D207" i="16"/>
  <c r="B207" i="16"/>
  <c r="A207" i="16"/>
  <c r="AB206" i="16"/>
  <c r="X206" i="16"/>
  <c r="V206" i="16"/>
  <c r="T206" i="16"/>
  <c r="P206" i="16"/>
  <c r="N206" i="16"/>
  <c r="L206" i="16"/>
  <c r="D206" i="16"/>
  <c r="B206" i="16"/>
  <c r="A206" i="16"/>
  <c r="AB41" i="16"/>
  <c r="X41" i="16"/>
  <c r="V41" i="16"/>
  <c r="T41" i="16"/>
  <c r="P41" i="16"/>
  <c r="N41" i="16"/>
  <c r="L41" i="16"/>
  <c r="D41" i="16"/>
  <c r="B41" i="16"/>
  <c r="A41" i="16"/>
  <c r="AB40" i="16"/>
  <c r="X40" i="16"/>
  <c r="V40" i="16"/>
  <c r="T40" i="16"/>
  <c r="P40" i="16"/>
  <c r="N40" i="16"/>
  <c r="L40" i="16"/>
  <c r="D40" i="16"/>
  <c r="B40" i="16"/>
  <c r="A40" i="16"/>
  <c r="AB39" i="16"/>
  <c r="X39" i="16"/>
  <c r="V39" i="16"/>
  <c r="T39" i="16"/>
  <c r="P39" i="16"/>
  <c r="N39" i="16"/>
  <c r="L39" i="16"/>
  <c r="D39" i="16"/>
  <c r="B39" i="16"/>
  <c r="A39" i="16"/>
  <c r="AB38" i="16"/>
  <c r="X38" i="16"/>
  <c r="V38" i="16"/>
  <c r="T38" i="16"/>
  <c r="P38" i="16"/>
  <c r="N38" i="16"/>
  <c r="L38" i="16"/>
  <c r="D38" i="16"/>
  <c r="B38" i="16"/>
  <c r="A38" i="16"/>
  <c r="AB37" i="16"/>
  <c r="X37" i="16"/>
  <c r="V37" i="16"/>
  <c r="T37" i="16"/>
  <c r="P37" i="16"/>
  <c r="N37" i="16"/>
  <c r="L37" i="16"/>
  <c r="D37" i="16"/>
  <c r="B37" i="16"/>
  <c r="A37" i="16"/>
  <c r="AB36" i="16"/>
  <c r="X36" i="16"/>
  <c r="V36" i="16"/>
  <c r="T36" i="16"/>
  <c r="P36" i="16"/>
  <c r="N36" i="16"/>
  <c r="L36" i="16"/>
  <c r="D36" i="16"/>
  <c r="B36" i="16"/>
  <c r="A36" i="16"/>
  <c r="AB35" i="16"/>
  <c r="X35" i="16"/>
  <c r="V35" i="16"/>
  <c r="T35" i="16"/>
  <c r="P35" i="16"/>
  <c r="N35" i="16"/>
  <c r="L35" i="16"/>
  <c r="D35" i="16"/>
  <c r="B35" i="16"/>
  <c r="A35" i="16"/>
  <c r="AB205" i="16"/>
  <c r="X205" i="16"/>
  <c r="V205" i="16"/>
  <c r="T205" i="16"/>
  <c r="P205" i="16"/>
  <c r="N205" i="16"/>
  <c r="L205" i="16"/>
  <c r="D205" i="16"/>
  <c r="B205" i="16"/>
  <c r="A205" i="16"/>
  <c r="AB204" i="16"/>
  <c r="X204" i="16"/>
  <c r="V204" i="16"/>
  <c r="T204" i="16"/>
  <c r="P204" i="16"/>
  <c r="N204" i="16"/>
  <c r="L204" i="16"/>
  <c r="D204" i="16"/>
  <c r="B204" i="16"/>
  <c r="A204" i="16"/>
  <c r="AB203" i="16"/>
  <c r="X203" i="16"/>
  <c r="V203" i="16"/>
  <c r="T203" i="16"/>
  <c r="P203" i="16"/>
  <c r="N203" i="16"/>
  <c r="L203" i="16"/>
  <c r="D203" i="16"/>
  <c r="B203" i="16"/>
  <c r="A203" i="16"/>
  <c r="AB202" i="16"/>
  <c r="X202" i="16"/>
  <c r="V202" i="16"/>
  <c r="T202" i="16"/>
  <c r="P202" i="16"/>
  <c r="N202" i="16"/>
  <c r="L202" i="16"/>
  <c r="D202" i="16"/>
  <c r="B202" i="16"/>
  <c r="A202" i="16"/>
  <c r="AB201" i="16"/>
  <c r="X201" i="16"/>
  <c r="V201" i="16"/>
  <c r="T201" i="16"/>
  <c r="P201" i="16"/>
  <c r="N201" i="16"/>
  <c r="L201" i="16"/>
  <c r="D201" i="16"/>
  <c r="B201" i="16"/>
  <c r="A201" i="16"/>
  <c r="AB200" i="16"/>
  <c r="X200" i="16"/>
  <c r="V200" i="16"/>
  <c r="T200" i="16"/>
  <c r="P200" i="16"/>
  <c r="N200" i="16"/>
  <c r="L200" i="16"/>
  <c r="D200" i="16"/>
  <c r="B200" i="16"/>
  <c r="A200" i="16"/>
  <c r="AB199" i="16"/>
  <c r="X199" i="16"/>
  <c r="V199" i="16"/>
  <c r="T199" i="16"/>
  <c r="P199" i="16"/>
  <c r="N199" i="16"/>
  <c r="L199" i="16"/>
  <c r="D199" i="16"/>
  <c r="B199" i="16"/>
  <c r="A199" i="16"/>
  <c r="AB34" i="16"/>
  <c r="X34" i="16"/>
  <c r="V34" i="16"/>
  <c r="T34" i="16"/>
  <c r="P34" i="16"/>
  <c r="N34" i="16"/>
  <c r="L34" i="16"/>
  <c r="D34" i="16"/>
  <c r="B34" i="16"/>
  <c r="A34" i="16"/>
  <c r="AB198" i="16"/>
  <c r="X198" i="16"/>
  <c r="V198" i="16"/>
  <c r="T198" i="16"/>
  <c r="P198" i="16"/>
  <c r="N198" i="16"/>
  <c r="L198" i="16"/>
  <c r="D198" i="16"/>
  <c r="B198" i="16"/>
  <c r="A198" i="16"/>
  <c r="AB197" i="16"/>
  <c r="X197" i="16"/>
  <c r="V197" i="16"/>
  <c r="T197" i="16"/>
  <c r="P197" i="16"/>
  <c r="N197" i="16"/>
  <c r="L197" i="16"/>
  <c r="D197" i="16"/>
  <c r="B197" i="16"/>
  <c r="A197" i="16"/>
  <c r="AB196" i="16"/>
  <c r="X196" i="16"/>
  <c r="V196" i="16"/>
  <c r="T196" i="16"/>
  <c r="P196" i="16"/>
  <c r="N196" i="16"/>
  <c r="L196" i="16"/>
  <c r="D196" i="16"/>
  <c r="B196" i="16"/>
  <c r="A196" i="16"/>
  <c r="AB33" i="16"/>
  <c r="X33" i="16"/>
  <c r="V33" i="16"/>
  <c r="T33" i="16"/>
  <c r="P33" i="16"/>
  <c r="N33" i="16"/>
  <c r="L33" i="16"/>
  <c r="D33" i="16"/>
  <c r="B33" i="16"/>
  <c r="A33" i="16"/>
  <c r="AB32" i="16"/>
  <c r="X32" i="16"/>
  <c r="V32" i="16"/>
  <c r="T32" i="16"/>
  <c r="P32" i="16"/>
  <c r="N32" i="16"/>
  <c r="L32" i="16"/>
  <c r="D32" i="16"/>
  <c r="B32" i="16"/>
  <c r="A32" i="16"/>
  <c r="AB31" i="16"/>
  <c r="X31" i="16"/>
  <c r="V31" i="16"/>
  <c r="T31" i="16"/>
  <c r="P31" i="16"/>
  <c r="N31" i="16"/>
  <c r="L31" i="16"/>
  <c r="D31" i="16"/>
  <c r="B31" i="16"/>
  <c r="A31" i="16"/>
  <c r="AB195" i="16"/>
  <c r="X195" i="16"/>
  <c r="V195" i="16"/>
  <c r="T195" i="16"/>
  <c r="P195" i="16"/>
  <c r="N195" i="16"/>
  <c r="L195" i="16"/>
  <c r="D195" i="16"/>
  <c r="B195" i="16"/>
  <c r="A195" i="16"/>
  <c r="AB194" i="16"/>
  <c r="X194" i="16"/>
  <c r="V194" i="16"/>
  <c r="T194" i="16"/>
  <c r="P194" i="16"/>
  <c r="N194" i="16"/>
  <c r="L194" i="16"/>
  <c r="D194" i="16"/>
  <c r="B194" i="16"/>
  <c r="A194" i="16"/>
  <c r="AB193" i="16"/>
  <c r="X193" i="16"/>
  <c r="V193" i="16"/>
  <c r="T193" i="16"/>
  <c r="P193" i="16"/>
  <c r="N193" i="16"/>
  <c r="L193" i="16"/>
  <c r="D193" i="16"/>
  <c r="B193" i="16"/>
  <c r="A193" i="16"/>
  <c r="AB192" i="16"/>
  <c r="X192" i="16"/>
  <c r="V192" i="16"/>
  <c r="T192" i="16"/>
  <c r="P192" i="16"/>
  <c r="N192" i="16"/>
  <c r="L192" i="16"/>
  <c r="D192" i="16"/>
  <c r="B192" i="16"/>
  <c r="A192" i="16"/>
  <c r="AB191" i="16"/>
  <c r="X191" i="16"/>
  <c r="V191" i="16"/>
  <c r="T191" i="16"/>
  <c r="P191" i="16"/>
  <c r="N191" i="16"/>
  <c r="L191" i="16"/>
  <c r="D191" i="16"/>
  <c r="B191" i="16"/>
  <c r="A191" i="16"/>
  <c r="AB30" i="16"/>
  <c r="X30" i="16"/>
  <c r="V30" i="16"/>
  <c r="T30" i="16"/>
  <c r="P30" i="16"/>
  <c r="N30" i="16"/>
  <c r="L30" i="16"/>
  <c r="D30" i="16"/>
  <c r="B30" i="16"/>
  <c r="A30" i="16"/>
  <c r="AB190" i="16"/>
  <c r="X190" i="16"/>
  <c r="V190" i="16"/>
  <c r="T190" i="16"/>
  <c r="P190" i="16"/>
  <c r="N190" i="16"/>
  <c r="L190" i="16"/>
  <c r="D190" i="16"/>
  <c r="B190" i="16"/>
  <c r="A190" i="16"/>
  <c r="AB189" i="16"/>
  <c r="X189" i="16"/>
  <c r="V189" i="16"/>
  <c r="T189" i="16"/>
  <c r="P189" i="16"/>
  <c r="N189" i="16"/>
  <c r="L189" i="16"/>
  <c r="D189" i="16"/>
  <c r="B189" i="16"/>
  <c r="A189" i="16"/>
  <c r="AB188" i="16"/>
  <c r="X188" i="16"/>
  <c r="V188" i="16"/>
  <c r="T188" i="16"/>
  <c r="P188" i="16"/>
  <c r="N188" i="16"/>
  <c r="L188" i="16"/>
  <c r="D188" i="16"/>
  <c r="B188" i="16"/>
  <c r="A188" i="16"/>
  <c r="AB29" i="16"/>
  <c r="X29" i="16"/>
  <c r="V29" i="16"/>
  <c r="T29" i="16"/>
  <c r="P29" i="16"/>
  <c r="N29" i="16"/>
  <c r="L29" i="16"/>
  <c r="D29" i="16"/>
  <c r="B29" i="16"/>
  <c r="A29" i="16"/>
  <c r="AB28" i="16"/>
  <c r="X28" i="16"/>
  <c r="V28" i="16"/>
  <c r="T28" i="16"/>
  <c r="P28" i="16"/>
  <c r="N28" i="16"/>
  <c r="L28" i="16"/>
  <c r="D28" i="16"/>
  <c r="B28" i="16"/>
  <c r="A28" i="16"/>
  <c r="AB187" i="16"/>
  <c r="X187" i="16"/>
  <c r="V187" i="16"/>
  <c r="T187" i="16"/>
  <c r="P187" i="16"/>
  <c r="N187" i="16"/>
  <c r="L187" i="16"/>
  <c r="D187" i="16"/>
  <c r="B187" i="16"/>
  <c r="A187" i="16"/>
  <c r="AB186" i="16"/>
  <c r="X186" i="16"/>
  <c r="V186" i="16"/>
  <c r="T186" i="16"/>
  <c r="P186" i="16"/>
  <c r="N186" i="16"/>
  <c r="L186" i="16"/>
  <c r="D186" i="16"/>
  <c r="B186" i="16"/>
  <c r="A186" i="16"/>
  <c r="AB27" i="16"/>
  <c r="X27" i="16"/>
  <c r="V27" i="16"/>
  <c r="T27" i="16"/>
  <c r="P27" i="16"/>
  <c r="N27" i="16"/>
  <c r="L27" i="16"/>
  <c r="D27" i="16"/>
  <c r="B27" i="16"/>
  <c r="A27" i="16"/>
  <c r="AB185" i="16"/>
  <c r="X185" i="16"/>
  <c r="V185" i="16"/>
  <c r="T185" i="16"/>
  <c r="P185" i="16"/>
  <c r="N185" i="16"/>
  <c r="L185" i="16"/>
  <c r="D185" i="16"/>
  <c r="B185" i="16"/>
  <c r="A185" i="16"/>
  <c r="AB26" i="16"/>
  <c r="X26" i="16"/>
  <c r="V26" i="16"/>
  <c r="T26" i="16"/>
  <c r="P26" i="16"/>
  <c r="N26" i="16"/>
  <c r="L26" i="16"/>
  <c r="D26" i="16"/>
  <c r="B26" i="16"/>
  <c r="A26" i="16"/>
  <c r="AB184" i="16"/>
  <c r="X184" i="16"/>
  <c r="V184" i="16"/>
  <c r="T184" i="16"/>
  <c r="P184" i="16"/>
  <c r="N184" i="16"/>
  <c r="L184" i="16"/>
  <c r="D184" i="16"/>
  <c r="B184" i="16"/>
  <c r="A184" i="16"/>
  <c r="AB183" i="16"/>
  <c r="X183" i="16"/>
  <c r="V183" i="16"/>
  <c r="T183" i="16"/>
  <c r="P183" i="16"/>
  <c r="N183" i="16"/>
  <c r="L183" i="16"/>
  <c r="D183" i="16"/>
  <c r="B183" i="16"/>
  <c r="A183" i="16"/>
  <c r="AB182" i="16"/>
  <c r="X182" i="16"/>
  <c r="V182" i="16"/>
  <c r="T182" i="16"/>
  <c r="P182" i="16"/>
  <c r="N182" i="16"/>
  <c r="L182" i="16"/>
  <c r="D182" i="16"/>
  <c r="B182" i="16"/>
  <c r="A182" i="16"/>
  <c r="AB181" i="16"/>
  <c r="X181" i="16"/>
  <c r="V181" i="16"/>
  <c r="T181" i="16"/>
  <c r="P181" i="16"/>
  <c r="N181" i="16"/>
  <c r="L181" i="16"/>
  <c r="D181" i="16"/>
  <c r="B181" i="16"/>
  <c r="A181" i="16"/>
  <c r="AB25" i="16"/>
  <c r="X25" i="16"/>
  <c r="V25" i="16"/>
  <c r="T25" i="16"/>
  <c r="P25" i="16"/>
  <c r="N25" i="16"/>
  <c r="L25" i="16"/>
  <c r="D25" i="16"/>
  <c r="B25" i="16"/>
  <c r="A25" i="16"/>
  <c r="AB24" i="16"/>
  <c r="X24" i="16"/>
  <c r="V24" i="16"/>
  <c r="T24" i="16"/>
  <c r="P24" i="16"/>
  <c r="N24" i="16"/>
  <c r="L24" i="16"/>
  <c r="D24" i="16"/>
  <c r="B24" i="16"/>
  <c r="A24" i="16"/>
  <c r="AB23" i="16"/>
  <c r="X23" i="16"/>
  <c r="V23" i="16"/>
  <c r="T23" i="16"/>
  <c r="P23" i="16"/>
  <c r="N23" i="16"/>
  <c r="L23" i="16"/>
  <c r="D23" i="16"/>
  <c r="B23" i="16"/>
  <c r="A23" i="16"/>
  <c r="AB180" i="16"/>
  <c r="X180" i="16"/>
  <c r="V180" i="16"/>
  <c r="T180" i="16"/>
  <c r="P180" i="16"/>
  <c r="N180" i="16"/>
  <c r="L180" i="16"/>
  <c r="D180" i="16"/>
  <c r="B180" i="16"/>
  <c r="A180" i="16"/>
  <c r="AB179" i="16"/>
  <c r="X179" i="16"/>
  <c r="V179" i="16"/>
  <c r="T179" i="16"/>
  <c r="P179" i="16"/>
  <c r="N179" i="16"/>
  <c r="L179" i="16"/>
  <c r="D179" i="16"/>
  <c r="B179" i="16"/>
  <c r="A179" i="16"/>
  <c r="AB178" i="16"/>
  <c r="X178" i="16"/>
  <c r="V178" i="16"/>
  <c r="T178" i="16"/>
  <c r="P178" i="16"/>
  <c r="N178" i="16"/>
  <c r="L178" i="16"/>
  <c r="D178" i="16"/>
  <c r="B178" i="16"/>
  <c r="A178" i="16"/>
  <c r="AB177" i="16"/>
  <c r="X177" i="16"/>
  <c r="V177" i="16"/>
  <c r="T177" i="16"/>
  <c r="P177" i="16"/>
  <c r="N177" i="16"/>
  <c r="L177" i="16"/>
  <c r="D177" i="16"/>
  <c r="B177" i="16"/>
  <c r="A177" i="16"/>
  <c r="AB22" i="16"/>
  <c r="X22" i="16"/>
  <c r="V22" i="16"/>
  <c r="T22" i="16"/>
  <c r="P22" i="16"/>
  <c r="N22" i="16"/>
  <c r="L22" i="16"/>
  <c r="D22" i="16"/>
  <c r="B22" i="16"/>
  <c r="A22" i="16"/>
  <c r="AB176" i="16"/>
  <c r="X176" i="16"/>
  <c r="V176" i="16"/>
  <c r="T176" i="16"/>
  <c r="P176" i="16"/>
  <c r="N176" i="16"/>
  <c r="L176" i="16"/>
  <c r="D176" i="16"/>
  <c r="B176" i="16"/>
  <c r="A176" i="16"/>
  <c r="AB175" i="16"/>
  <c r="X175" i="16"/>
  <c r="V175" i="16"/>
  <c r="T175" i="16"/>
  <c r="P175" i="16"/>
  <c r="N175" i="16"/>
  <c r="L175" i="16"/>
  <c r="D175" i="16"/>
  <c r="B175" i="16"/>
  <c r="A175" i="16"/>
  <c r="AB174" i="16"/>
  <c r="X174" i="16"/>
  <c r="V174" i="16"/>
  <c r="T174" i="16"/>
  <c r="P174" i="16"/>
  <c r="N174" i="16"/>
  <c r="L174" i="16"/>
  <c r="D174" i="16"/>
  <c r="B174" i="16"/>
  <c r="A174" i="16"/>
  <c r="AB173" i="16"/>
  <c r="X173" i="16"/>
  <c r="V173" i="16"/>
  <c r="T173" i="16"/>
  <c r="P173" i="16"/>
  <c r="N173" i="16"/>
  <c r="L173" i="16"/>
  <c r="D173" i="16"/>
  <c r="B173" i="16"/>
  <c r="A173" i="16"/>
  <c r="AB172" i="16"/>
  <c r="X172" i="16"/>
  <c r="V172" i="16"/>
  <c r="T172" i="16"/>
  <c r="P172" i="16"/>
  <c r="N172" i="16"/>
  <c r="L172" i="16"/>
  <c r="D172" i="16"/>
  <c r="B172" i="16"/>
  <c r="A172" i="16"/>
  <c r="AB171" i="16"/>
  <c r="X171" i="16"/>
  <c r="V171" i="16"/>
  <c r="T171" i="16"/>
  <c r="P171" i="16"/>
  <c r="N171" i="16"/>
  <c r="L171" i="16"/>
  <c r="D171" i="16"/>
  <c r="B171" i="16"/>
  <c r="A171" i="16"/>
  <c r="AB170" i="16"/>
  <c r="X170" i="16"/>
  <c r="V170" i="16"/>
  <c r="T170" i="16"/>
  <c r="P170" i="16"/>
  <c r="N170" i="16"/>
  <c r="L170" i="16"/>
  <c r="D170" i="16"/>
  <c r="B170" i="16"/>
  <c r="A170" i="16"/>
  <c r="AB21" i="16"/>
  <c r="X21" i="16"/>
  <c r="V21" i="16"/>
  <c r="T21" i="16"/>
  <c r="P21" i="16"/>
  <c r="N21" i="16"/>
  <c r="L21" i="16"/>
  <c r="D21" i="16"/>
  <c r="B21" i="16"/>
  <c r="A21" i="16"/>
  <c r="AB20" i="16"/>
  <c r="X20" i="16"/>
  <c r="V20" i="16"/>
  <c r="T20" i="16"/>
  <c r="P20" i="16"/>
  <c r="N20" i="16"/>
  <c r="L20" i="16"/>
  <c r="D20" i="16"/>
  <c r="B20" i="16"/>
  <c r="A20" i="16"/>
  <c r="AB169" i="16"/>
  <c r="X169" i="16"/>
  <c r="V169" i="16"/>
  <c r="T169" i="16"/>
  <c r="P169" i="16"/>
  <c r="N169" i="16"/>
  <c r="L169" i="16"/>
  <c r="D169" i="16"/>
  <c r="B169" i="16"/>
  <c r="A169" i="16"/>
  <c r="AB19" i="16"/>
  <c r="X19" i="16"/>
  <c r="V19" i="16"/>
  <c r="T19" i="16"/>
  <c r="P19" i="16"/>
  <c r="N19" i="16"/>
  <c r="L19" i="16"/>
  <c r="D19" i="16"/>
  <c r="B19" i="16"/>
  <c r="A19" i="16"/>
  <c r="AB18" i="16"/>
  <c r="X18" i="16"/>
  <c r="V18" i="16"/>
  <c r="T18" i="16"/>
  <c r="P18" i="16"/>
  <c r="N18" i="16"/>
  <c r="L18" i="16"/>
  <c r="D18" i="16"/>
  <c r="B18" i="16"/>
  <c r="A18" i="16"/>
  <c r="AB17" i="16"/>
  <c r="X17" i="16"/>
  <c r="V17" i="16"/>
  <c r="T17" i="16"/>
  <c r="P17" i="16"/>
  <c r="N17" i="16"/>
  <c r="L17" i="16"/>
  <c r="D17" i="16"/>
  <c r="B17" i="16"/>
  <c r="A17" i="16"/>
  <c r="AB168" i="16"/>
  <c r="X168" i="16"/>
  <c r="V168" i="16"/>
  <c r="T168" i="16"/>
  <c r="P168" i="16"/>
  <c r="N168" i="16"/>
  <c r="L168" i="16"/>
  <c r="D168" i="16"/>
  <c r="B168" i="16"/>
  <c r="A168" i="16"/>
  <c r="AB167" i="16"/>
  <c r="X167" i="16"/>
  <c r="V167" i="16"/>
  <c r="T167" i="16"/>
  <c r="P167" i="16"/>
  <c r="N167" i="16"/>
  <c r="L167" i="16"/>
  <c r="D167" i="16"/>
  <c r="B167" i="16"/>
  <c r="A167" i="16"/>
  <c r="AB166" i="16"/>
  <c r="X166" i="16"/>
  <c r="V166" i="16"/>
  <c r="T166" i="16"/>
  <c r="P166" i="16"/>
  <c r="N166" i="16"/>
  <c r="L166" i="16"/>
  <c r="D166" i="16"/>
  <c r="B166" i="16"/>
  <c r="A166" i="16"/>
  <c r="AB165" i="16"/>
  <c r="X165" i="16"/>
  <c r="V165" i="16"/>
  <c r="T165" i="16"/>
  <c r="P165" i="16"/>
  <c r="N165" i="16"/>
  <c r="L165" i="16"/>
  <c r="D165" i="16"/>
  <c r="B165" i="16"/>
  <c r="A165" i="16"/>
  <c r="AB164" i="16"/>
  <c r="X164" i="16"/>
  <c r="V164" i="16"/>
  <c r="T164" i="16"/>
  <c r="P164" i="16"/>
  <c r="N164" i="16"/>
  <c r="L164" i="16"/>
  <c r="D164" i="16"/>
  <c r="B164" i="16"/>
  <c r="A164" i="16"/>
  <c r="AB163" i="16"/>
  <c r="X163" i="16"/>
  <c r="V163" i="16"/>
  <c r="T163" i="16"/>
  <c r="P163" i="16"/>
  <c r="N163" i="16"/>
  <c r="L163" i="16"/>
  <c r="D163" i="16"/>
  <c r="B163" i="16"/>
  <c r="A163" i="16"/>
  <c r="AB162" i="16"/>
  <c r="X162" i="16"/>
  <c r="V162" i="16"/>
  <c r="T162" i="16"/>
  <c r="P162" i="16"/>
  <c r="N162" i="16"/>
  <c r="L162" i="16"/>
  <c r="D162" i="16"/>
  <c r="B162" i="16"/>
  <c r="A162" i="16"/>
  <c r="AB161" i="16"/>
  <c r="X161" i="16"/>
  <c r="V161" i="16"/>
  <c r="T161" i="16"/>
  <c r="P161" i="16"/>
  <c r="N161" i="16"/>
  <c r="L161" i="16"/>
  <c r="D161" i="16"/>
  <c r="B161" i="16"/>
  <c r="A161" i="16"/>
  <c r="AB160" i="16"/>
  <c r="X160" i="16"/>
  <c r="V160" i="16"/>
  <c r="T160" i="16"/>
  <c r="P160" i="16"/>
  <c r="N160" i="16"/>
  <c r="L160" i="16"/>
  <c r="D160" i="16"/>
  <c r="B160" i="16"/>
  <c r="A160" i="16"/>
  <c r="AB159" i="16"/>
  <c r="X159" i="16"/>
  <c r="V159" i="16"/>
  <c r="T159" i="16"/>
  <c r="P159" i="16"/>
  <c r="N159" i="16"/>
  <c r="L159" i="16"/>
  <c r="D159" i="16"/>
  <c r="B159" i="16"/>
  <c r="A159" i="16"/>
  <c r="AB158" i="16"/>
  <c r="X158" i="16"/>
  <c r="V158" i="16"/>
  <c r="T158" i="16"/>
  <c r="P158" i="16"/>
  <c r="N158" i="16"/>
  <c r="L158" i="16"/>
  <c r="D158" i="16"/>
  <c r="B158" i="16"/>
  <c r="A158" i="16"/>
  <c r="AB157" i="16"/>
  <c r="X157" i="16"/>
  <c r="V157" i="16"/>
  <c r="T157" i="16"/>
  <c r="P157" i="16"/>
  <c r="N157" i="16"/>
  <c r="L157" i="16"/>
  <c r="D157" i="16"/>
  <c r="B157" i="16"/>
  <c r="A157" i="16"/>
  <c r="AB16" i="16"/>
  <c r="X16" i="16"/>
  <c r="V16" i="16"/>
  <c r="T16" i="16"/>
  <c r="P16" i="16"/>
  <c r="N16" i="16"/>
  <c r="L16" i="16"/>
  <c r="D16" i="16"/>
  <c r="B16" i="16"/>
  <c r="A16" i="16"/>
  <c r="AB15" i="16"/>
  <c r="X15" i="16"/>
  <c r="V15" i="16"/>
  <c r="T15" i="16"/>
  <c r="P15" i="16"/>
  <c r="N15" i="16"/>
  <c r="L15" i="16"/>
  <c r="D15" i="16"/>
  <c r="B15" i="16"/>
  <c r="A15" i="16"/>
  <c r="AB14" i="16"/>
  <c r="X14" i="16"/>
  <c r="V14" i="16"/>
  <c r="T14" i="16"/>
  <c r="P14" i="16"/>
  <c r="N14" i="16"/>
  <c r="L14" i="16"/>
  <c r="D14" i="16"/>
  <c r="B14" i="16"/>
  <c r="A14" i="16"/>
  <c r="AB13" i="16"/>
  <c r="X13" i="16"/>
  <c r="V13" i="16"/>
  <c r="T13" i="16"/>
  <c r="P13" i="16"/>
  <c r="N13" i="16"/>
  <c r="L13" i="16"/>
  <c r="D13" i="16"/>
  <c r="B13" i="16"/>
  <c r="A13" i="16"/>
  <c r="AB156" i="16"/>
  <c r="X156" i="16"/>
  <c r="V156" i="16"/>
  <c r="T156" i="16"/>
  <c r="P156" i="16"/>
  <c r="N156" i="16"/>
  <c r="L156" i="16"/>
  <c r="D156" i="16"/>
  <c r="B156" i="16"/>
  <c r="A156" i="16"/>
  <c r="AB155" i="16"/>
  <c r="X155" i="16"/>
  <c r="V155" i="16"/>
  <c r="T155" i="16"/>
  <c r="P155" i="16"/>
  <c r="N155" i="16"/>
  <c r="L155" i="16"/>
  <c r="D155" i="16"/>
  <c r="B155" i="16"/>
  <c r="A155" i="16"/>
  <c r="AB12" i="16"/>
  <c r="X12" i="16"/>
  <c r="V12" i="16"/>
  <c r="T12" i="16"/>
  <c r="P12" i="16"/>
  <c r="N12" i="16"/>
  <c r="L12" i="16"/>
  <c r="D12" i="16"/>
  <c r="B12" i="16"/>
  <c r="A12" i="16"/>
  <c r="AB11" i="16"/>
  <c r="X11" i="16"/>
  <c r="V11" i="16"/>
  <c r="T11" i="16"/>
  <c r="P11" i="16"/>
  <c r="N11" i="16"/>
  <c r="L11" i="16"/>
  <c r="D11" i="16"/>
  <c r="B11" i="16"/>
  <c r="A11" i="16"/>
  <c r="AB10" i="16"/>
  <c r="X10" i="16"/>
  <c r="V10" i="16"/>
  <c r="T10" i="16"/>
  <c r="P10" i="16"/>
  <c r="N10" i="16"/>
  <c r="L10" i="16"/>
  <c r="D10" i="16"/>
  <c r="B10" i="16"/>
  <c r="A10" i="16"/>
  <c r="AB9" i="16"/>
  <c r="X9" i="16"/>
  <c r="V9" i="16"/>
  <c r="T9" i="16"/>
  <c r="P9" i="16"/>
  <c r="N9" i="16"/>
  <c r="L9" i="16"/>
  <c r="D9" i="16"/>
  <c r="B9" i="16"/>
  <c r="A9" i="16"/>
  <c r="AB154" i="16"/>
  <c r="X154" i="16"/>
  <c r="V154" i="16"/>
  <c r="T154" i="16"/>
  <c r="P154" i="16"/>
  <c r="N154" i="16"/>
  <c r="L154" i="16"/>
  <c r="D154" i="16"/>
  <c r="B154" i="16"/>
  <c r="A154" i="16"/>
  <c r="AB153" i="16"/>
  <c r="X153" i="16"/>
  <c r="V153" i="16"/>
  <c r="T153" i="16"/>
  <c r="P153" i="16"/>
  <c r="N153" i="16"/>
  <c r="L153" i="16"/>
  <c r="D153" i="16"/>
  <c r="B153" i="16"/>
  <c r="A153" i="16"/>
  <c r="AB152" i="16"/>
  <c r="X152" i="16"/>
  <c r="V152" i="16"/>
  <c r="T152" i="16"/>
  <c r="P152" i="16"/>
  <c r="N152" i="16"/>
  <c r="L152" i="16"/>
  <c r="D152" i="16"/>
  <c r="B152" i="16"/>
  <c r="A152" i="16"/>
  <c r="AB8" i="16"/>
  <c r="X8" i="16"/>
  <c r="V8" i="16"/>
  <c r="T8" i="16"/>
  <c r="P8" i="16"/>
  <c r="N8" i="16"/>
  <c r="L8" i="16"/>
  <c r="D8" i="16"/>
  <c r="B8" i="16"/>
  <c r="A8" i="16"/>
  <c r="AB151" i="16"/>
  <c r="X151" i="16"/>
  <c r="V151" i="16"/>
  <c r="T151" i="16"/>
  <c r="P151" i="16"/>
  <c r="N151" i="16"/>
  <c r="L151" i="16"/>
  <c r="D151" i="16"/>
  <c r="B151" i="16"/>
  <c r="A151" i="16"/>
  <c r="AB7" i="16"/>
  <c r="X7" i="16"/>
  <c r="V7" i="16"/>
  <c r="T7" i="16"/>
  <c r="P7" i="16"/>
  <c r="N7" i="16"/>
  <c r="L7" i="16"/>
  <c r="D7" i="16"/>
  <c r="B7" i="16"/>
  <c r="A7" i="16"/>
  <c r="AB6" i="16"/>
  <c r="X6" i="16"/>
  <c r="V6" i="16"/>
  <c r="T6" i="16"/>
  <c r="P6" i="16"/>
  <c r="N6" i="16"/>
  <c r="L6" i="16"/>
  <c r="D6" i="16"/>
  <c r="B6" i="16"/>
  <c r="A6" i="16"/>
  <c r="AB5" i="16"/>
  <c r="X5" i="16"/>
  <c r="V5" i="16"/>
  <c r="T5" i="16"/>
  <c r="P5" i="16"/>
  <c r="N5" i="16"/>
  <c r="L5" i="16"/>
  <c r="D5" i="16"/>
  <c r="B5" i="16"/>
  <c r="A5" i="16"/>
  <c r="AB4" i="16"/>
  <c r="X4" i="16"/>
  <c r="V4" i="16"/>
  <c r="T4" i="16"/>
  <c r="P4" i="16"/>
  <c r="N4" i="16"/>
  <c r="L4" i="16"/>
  <c r="D4" i="16"/>
  <c r="B4" i="16"/>
  <c r="A4" i="16"/>
  <c r="AB150" i="16"/>
  <c r="X150" i="16"/>
  <c r="V150" i="16"/>
  <c r="T150" i="16"/>
  <c r="P150" i="16"/>
  <c r="N150" i="16"/>
  <c r="L150" i="16"/>
  <c r="D150" i="16"/>
  <c r="B150" i="16"/>
  <c r="A150" i="16"/>
  <c r="AB149" i="16"/>
  <c r="X149" i="16"/>
  <c r="V149" i="16"/>
  <c r="T149" i="16"/>
  <c r="P149" i="16"/>
  <c r="N149" i="16"/>
  <c r="L149" i="16"/>
  <c r="D149" i="16"/>
  <c r="B149" i="16"/>
  <c r="A149" i="16"/>
  <c r="AB148" i="16"/>
  <c r="X148" i="16"/>
  <c r="V148" i="16"/>
  <c r="T148" i="16"/>
  <c r="P148" i="16"/>
  <c r="N148" i="16"/>
  <c r="L148" i="16"/>
  <c r="D148" i="16"/>
  <c r="B148" i="16"/>
  <c r="A148" i="16"/>
  <c r="AB147" i="16"/>
  <c r="X147" i="16"/>
  <c r="V147" i="16"/>
  <c r="T147" i="16"/>
  <c r="P147" i="16"/>
  <c r="N147" i="16"/>
  <c r="L147" i="16"/>
  <c r="D147" i="16"/>
  <c r="B147" i="16"/>
  <c r="A147" i="16"/>
  <c r="AB3" i="16"/>
  <c r="X3" i="16"/>
  <c r="V3" i="16"/>
  <c r="T3" i="16"/>
  <c r="P3" i="16"/>
  <c r="N3" i="16"/>
  <c r="L3" i="16"/>
  <c r="D3" i="16"/>
  <c r="B3" i="16"/>
  <c r="A3" i="16"/>
  <c r="AB2" i="16"/>
  <c r="X2" i="16"/>
  <c r="V2" i="16"/>
  <c r="T2" i="16"/>
  <c r="P2" i="16"/>
  <c r="N2" i="16"/>
  <c r="L2" i="16"/>
  <c r="D2" i="16"/>
  <c r="B2" i="16"/>
  <c r="A2" i="16"/>
  <c r="C7" i="22"/>
  <c r="C10" i="21"/>
  <c r="C10" i="10"/>
  <c r="C7" i="21"/>
  <c r="C10" i="22"/>
  <c r="C7" i="10"/>
  <c r="C6" i="22"/>
  <c r="C8" i="22" l="1"/>
  <c r="C11" i="22" s="1"/>
  <c r="C8" i="21"/>
  <c r="C11" i="21" s="1"/>
  <c r="C8" i="10"/>
  <c r="C11" i="10" s="1"/>
</calcChain>
</file>

<file path=xl/comments1.xml><?xml version="1.0" encoding="utf-8"?>
<comments xmlns="http://schemas.openxmlformats.org/spreadsheetml/2006/main">
  <authors>
    <author>Christensen, Joseph (christensen@uidaho.edu)</author>
  </authors>
  <commentList>
    <comment ref="B9" authorId="0" shapeId="0">
      <text>
        <r>
          <rPr>
            <b/>
            <sz val="9"/>
            <color indexed="81"/>
            <rFont val="Tahoma"/>
            <family val="2"/>
          </rPr>
          <t>Christensen, Joseph</t>
        </r>
        <r>
          <rPr>
            <sz val="9"/>
            <color indexed="81"/>
            <rFont val="Tahoma"/>
            <family val="2"/>
          </rPr>
          <t xml:space="preserve">
Available Balance at end of prior year.</t>
        </r>
        <r>
          <rPr>
            <sz val="9"/>
            <color indexed="81"/>
            <rFont val="Tahoma"/>
            <family val="2"/>
          </rPr>
          <t xml:space="preserve">
</t>
        </r>
      </text>
    </comment>
  </commentList>
</comments>
</file>

<file path=xl/sharedStrings.xml><?xml version="1.0" encoding="utf-8"?>
<sst xmlns="http://schemas.openxmlformats.org/spreadsheetml/2006/main" count="6256" uniqueCount="428">
  <si>
    <t>Fiscal Year</t>
  </si>
  <si>
    <t>Fiscal Period</t>
  </si>
  <si>
    <t>Activity Date</t>
  </si>
  <si>
    <t>Chart</t>
  </si>
  <si>
    <t>Document Code</t>
  </si>
  <si>
    <t>Document Reference</t>
  </si>
  <si>
    <t>Vendor Name</t>
  </si>
  <si>
    <t>Encumbrance Number</t>
  </si>
  <si>
    <t>Transaction Description</t>
  </si>
  <si>
    <t>Transaction Date</t>
  </si>
  <si>
    <t>Transaction Type</t>
  </si>
  <si>
    <t>Fund Type</t>
  </si>
  <si>
    <t>Fund Type Title</t>
  </si>
  <si>
    <t>Fund</t>
  </si>
  <si>
    <t>Fund Title</t>
  </si>
  <si>
    <t>Level 3 Org</t>
  </si>
  <si>
    <t>Level 3 Org Title</t>
  </si>
  <si>
    <t>Index Code</t>
  </si>
  <si>
    <t>Index Title</t>
  </si>
  <si>
    <t>Organization</t>
  </si>
  <si>
    <t>Organization Title</t>
  </si>
  <si>
    <t>PE</t>
  </si>
  <si>
    <t>PE Title</t>
  </si>
  <si>
    <t>Account</t>
  </si>
  <si>
    <t>Account Title</t>
  </si>
  <si>
    <t>Activity</t>
  </si>
  <si>
    <t>Activity Code Title</t>
  </si>
  <si>
    <t>Location Code</t>
  </si>
  <si>
    <t>Location Title</t>
  </si>
  <si>
    <t>Dr Cr</t>
  </si>
  <si>
    <t>Original Budget</t>
  </si>
  <si>
    <t>Adjusted Budget</t>
  </si>
  <si>
    <t>YTD</t>
  </si>
  <si>
    <t>Encumbrance</t>
  </si>
  <si>
    <t>TVCL</t>
  </si>
  <si>
    <t>General Education</t>
  </si>
  <si>
    <t>College of Business &amp; Economics</t>
  </si>
  <si>
    <t>Travel</t>
  </si>
  <si>
    <t>Personal Vehicle - In-State</t>
  </si>
  <si>
    <t>+</t>
  </si>
  <si>
    <t>INNI</t>
  </si>
  <si>
    <t>Personal Vehicle - Out-of-State</t>
  </si>
  <si>
    <t>Per diem - In-State</t>
  </si>
  <si>
    <t>CCAR</t>
  </si>
  <si>
    <t>Local Service</t>
  </si>
  <si>
    <t>Other Expense</t>
  </si>
  <si>
    <t>Office and Administrative Supplies</t>
  </si>
  <si>
    <t>Culligan Water Conditioning</t>
  </si>
  <si>
    <t>Student Fees</t>
  </si>
  <si>
    <t>F0145976</t>
  </si>
  <si>
    <t>HR Payroll 2018 UI 15 0</t>
  </si>
  <si>
    <t>HGNL</t>
  </si>
  <si>
    <t>Salaries</t>
  </si>
  <si>
    <t>Summer Salary</t>
  </si>
  <si>
    <t>F0145704</t>
  </si>
  <si>
    <t>HR Payroll 2018 UI 14 0</t>
  </si>
  <si>
    <t>HFNL</t>
  </si>
  <si>
    <t>Fringe Benefits</t>
  </si>
  <si>
    <t>Faculty CFR Benefit Expense</t>
  </si>
  <si>
    <t>L0000301</t>
  </si>
  <si>
    <t>FY19 Original Budget</t>
  </si>
  <si>
    <t>BD01</t>
  </si>
  <si>
    <t>Per diem - Out-of-State</t>
  </si>
  <si>
    <t>&lt; $5K Non-Capital Outlay</t>
  </si>
  <si>
    <t>-</t>
  </si>
  <si>
    <t>PORD</t>
  </si>
  <si>
    <t>Revenue</t>
  </si>
  <si>
    <t xml:space="preserve">Staff  </t>
  </si>
  <si>
    <t>Temporary Help</t>
  </si>
  <si>
    <t>Temporary Employee</t>
  </si>
  <si>
    <t>Overtime - Covered by FLSA</t>
  </si>
  <si>
    <t>Staff CFR Benefit Expense</t>
  </si>
  <si>
    <t>IDG</t>
  </si>
  <si>
    <t>Other Professional Service</t>
  </si>
  <si>
    <t>Software/Applications - Individual</t>
  </si>
  <si>
    <t>Grand Total</t>
  </si>
  <si>
    <t>10</t>
  </si>
  <si>
    <t>12</t>
  </si>
  <si>
    <t>11</t>
  </si>
  <si>
    <t>30</t>
  </si>
  <si>
    <t>20</t>
  </si>
  <si>
    <t>RV</t>
  </si>
  <si>
    <t>Available Balance</t>
  </si>
  <si>
    <t>Expenses</t>
  </si>
  <si>
    <t>Encumbrances</t>
  </si>
  <si>
    <t>E4106</t>
  </si>
  <si>
    <t>E4110</t>
  </si>
  <si>
    <t>E4175</t>
  </si>
  <si>
    <t>E4281</t>
  </si>
  <si>
    <t>E5199</t>
  </si>
  <si>
    <t>E5360</t>
  </si>
  <si>
    <t>E5396</t>
  </si>
  <si>
    <t>E5410</t>
  </si>
  <si>
    <t>Executive Education</t>
  </si>
  <si>
    <t>IDGB</t>
  </si>
  <si>
    <t>Educational Supplies</t>
  </si>
  <si>
    <t>Temporary CFR Benefit Expense</t>
  </si>
  <si>
    <t>TMIS</t>
  </si>
  <si>
    <t>Printing &amp; Binding</t>
  </si>
  <si>
    <t>IDDT</t>
  </si>
  <si>
    <t>IDDP</t>
  </si>
  <si>
    <t>Dues/Memberships</t>
  </si>
  <si>
    <t>Conference/Registration Fees</t>
  </si>
  <si>
    <t>E4283</t>
  </si>
  <si>
    <t>E5025</t>
  </si>
  <si>
    <t>E5070</t>
  </si>
  <si>
    <t>E5320</t>
  </si>
  <si>
    <t>E5397</t>
  </si>
  <si>
    <t>Primary Expense Code</t>
  </si>
  <si>
    <t>Balance</t>
  </si>
  <si>
    <t>E5055</t>
  </si>
  <si>
    <t>E5720</t>
  </si>
  <si>
    <t>Net Revenue</t>
  </si>
  <si>
    <t>10 Total</t>
  </si>
  <si>
    <t>11 Total</t>
  </si>
  <si>
    <t>12 Total</t>
  </si>
  <si>
    <t>20 Total</t>
  </si>
  <si>
    <t>30 Total</t>
  </si>
  <si>
    <t>Program Title</t>
  </si>
  <si>
    <t>Total Revenue YTD</t>
  </si>
  <si>
    <t>Total Expense YTD</t>
  </si>
  <si>
    <t>Total Encumberances YTD</t>
  </si>
  <si>
    <t>Prior Year Fund Balance</t>
  </si>
  <si>
    <t>01INX</t>
  </si>
  <si>
    <t>Instruction</t>
  </si>
  <si>
    <t>HR Payroll 2018 UI 16 0</t>
  </si>
  <si>
    <t>F0146297</t>
  </si>
  <si>
    <t>HR Payroll 2018 UI 17 0</t>
  </si>
  <si>
    <t>F0146905</t>
  </si>
  <si>
    <t>F0146352</t>
  </si>
  <si>
    <t>JE</t>
  </si>
  <si>
    <t>Program</t>
  </si>
  <si>
    <t>03PSO</t>
  </si>
  <si>
    <t>Public Service On Campus</t>
  </si>
  <si>
    <t>INEI</t>
  </si>
  <si>
    <t>Budget</t>
  </si>
  <si>
    <t>Primary Expense Title</t>
  </si>
  <si>
    <t>Expense Code</t>
  </si>
  <si>
    <t>Expense Title</t>
  </si>
  <si>
    <t>E4108</t>
  </si>
  <si>
    <t>E4280</t>
  </si>
  <si>
    <t>E5365</t>
  </si>
  <si>
    <t>Months</t>
  </si>
  <si>
    <t>Jul</t>
  </si>
  <si>
    <t>Aug</t>
  </si>
  <si>
    <t>Summary of Expense</t>
  </si>
  <si>
    <t>Salaries Total</t>
  </si>
  <si>
    <t>Fringe Benefits Total</t>
  </si>
  <si>
    <t>Temporary Help Total</t>
  </si>
  <si>
    <t>Travel Total</t>
  </si>
  <si>
    <t>Other Expense Total</t>
  </si>
  <si>
    <t>Log in to Argos</t>
  </si>
  <si>
    <t>Navigate to the correct transaction detail report: Transaction Detail Reports - Chart V</t>
  </si>
  <si>
    <t xml:space="preserve">Enter desired parameters: </t>
  </si>
  <si>
    <t>Fiscal Year:</t>
  </si>
  <si>
    <t>Fiscal Period:</t>
  </si>
  <si>
    <t xml:space="preserve">Organization: </t>
  </si>
  <si>
    <t xml:space="preserve">Run the report by clicking on the drop down menue box (at the top of the report parameters page) </t>
  </si>
  <si>
    <t xml:space="preserve">Select: </t>
  </si>
  <si>
    <t>(a distk, an envelope and a gear kog will appear to the right of the drop down box)</t>
  </si>
  <si>
    <t>Transaction Detail Report</t>
  </si>
  <si>
    <t>The Gear Kog</t>
  </si>
  <si>
    <t>(a save diolog box will appear - indicate where you want to save the data)</t>
  </si>
  <si>
    <t>Save</t>
  </si>
  <si>
    <t xml:space="preserve">Wait for reprot to finish runing. </t>
  </si>
  <si>
    <t>(the report will open in a new excel window)</t>
  </si>
  <si>
    <t>1.</t>
  </si>
  <si>
    <t>2.</t>
  </si>
  <si>
    <t>3.</t>
  </si>
  <si>
    <t>4.</t>
  </si>
  <si>
    <t>6.</t>
  </si>
  <si>
    <t>5.</t>
  </si>
  <si>
    <r>
      <t>Highlight and delete column -</t>
    </r>
    <r>
      <rPr>
        <b/>
        <sz val="11"/>
        <color theme="1"/>
        <rFont val="Calibri"/>
        <family val="2"/>
        <scheme val="minor"/>
      </rPr>
      <t xml:space="preserve"> N through Y</t>
    </r>
  </si>
  <si>
    <t>7.</t>
  </si>
  <si>
    <t>Instructions for Account Update</t>
  </si>
  <si>
    <t>Monthly Proceedure</t>
  </si>
  <si>
    <t>Review data when report opens in excel window (look for proper Org. Code, Correct Fund ect…)</t>
  </si>
  <si>
    <t xml:space="preserve">Highlight all remaining data (Cell A2 thorough the end of the data in column AJ) </t>
  </si>
  <si>
    <t>Copy data and paste into Transaction Detal TBL in this work book</t>
  </si>
  <si>
    <t xml:space="preserve">Select one tab in the work book, make sure you have selected a cell in the "Year To Date Activity Summary" </t>
  </si>
  <si>
    <t>9.</t>
  </si>
  <si>
    <t>10.</t>
  </si>
  <si>
    <t>report.</t>
  </si>
  <si>
    <t>Analyze</t>
  </si>
  <si>
    <t>Find the "Data" tab and select the refresh button (looking to refresh all)</t>
  </si>
  <si>
    <t>Report should be upto date</t>
  </si>
  <si>
    <r>
      <t xml:space="preserve">*** At beginning of fical year, verify "Prior Year Fund Blance" - hand enter the amount into cell </t>
    </r>
    <r>
      <rPr>
        <b/>
        <sz val="11"/>
        <color theme="1"/>
        <rFont val="Calibri"/>
        <family val="2"/>
        <scheme val="minor"/>
      </rPr>
      <t>C7</t>
    </r>
    <r>
      <rPr>
        <sz val="11"/>
        <color theme="1"/>
        <rFont val="Calibri"/>
        <family val="2"/>
        <scheme val="minor"/>
      </rPr>
      <t xml:space="preserve">. </t>
    </r>
  </si>
  <si>
    <r>
      <rPr>
        <b/>
        <sz val="11"/>
        <color theme="1"/>
        <rFont val="Calibri"/>
        <family val="2"/>
        <scheme val="minor"/>
      </rPr>
      <t>"01" for July - "12" for June</t>
    </r>
    <r>
      <rPr>
        <sz val="11"/>
        <color theme="1"/>
        <rFont val="Calibri"/>
        <family val="2"/>
        <scheme val="minor"/>
      </rPr>
      <t xml:space="preserve"> (select corrisponding month to fiscal period)</t>
    </r>
  </si>
  <si>
    <r>
      <t xml:space="preserve">(all data should populate columns </t>
    </r>
    <r>
      <rPr>
        <b/>
        <sz val="11"/>
        <color theme="1"/>
        <rFont val="Calibri"/>
        <family val="2"/>
        <scheme val="minor"/>
      </rPr>
      <t xml:space="preserve">A through AJ </t>
    </r>
    <r>
      <rPr>
        <sz val="11"/>
        <color theme="1"/>
        <rFont val="Calibri"/>
        <family val="2"/>
        <scheme val="minor"/>
      </rPr>
      <t>after column N - Y are deleted)</t>
    </r>
  </si>
  <si>
    <t>Look to the top to the work book in PivotTable Tools</t>
  </si>
  <si>
    <t>8.</t>
  </si>
  <si>
    <t>11.</t>
  </si>
  <si>
    <t>Trans.  Type</t>
  </si>
  <si>
    <t>Doc. Code</t>
  </si>
  <si>
    <t>Trans. Type</t>
  </si>
  <si>
    <t>I2013761</t>
  </si>
  <si>
    <t>Sisodiya, Sanjay R.</t>
  </si>
  <si>
    <t>Sisodiya, Sanjay Ram.</t>
  </si>
  <si>
    <t>Business</t>
  </si>
  <si>
    <t>I2015988</t>
  </si>
  <si>
    <t>Johnson, Hana</t>
  </si>
  <si>
    <t>I2019664</t>
  </si>
  <si>
    <t>J1214291</t>
  </si>
  <si>
    <t>FP#10069 BC Andy S-CBE;bc</t>
  </si>
  <si>
    <t>Temporary Student</t>
  </si>
  <si>
    <t>I2021354</t>
  </si>
  <si>
    <t>City North American</t>
  </si>
  <si>
    <t>Freight</t>
  </si>
  <si>
    <t>Z0837701</t>
  </si>
  <si>
    <t>0704 FEDEX 781704750803 MEMPHIS TN</t>
  </si>
  <si>
    <t>Express Mail</t>
  </si>
  <si>
    <t>F0147201</t>
  </si>
  <si>
    <t>PR190001</t>
  </si>
  <si>
    <t>Encumbrance Salaries         (Orig)</t>
  </si>
  <si>
    <t>HENC</t>
  </si>
  <si>
    <t xml:space="preserve">Faculty  </t>
  </si>
  <si>
    <t>I2014966</t>
  </si>
  <si>
    <t>I2013728</t>
  </si>
  <si>
    <t>Eveleth, Daniel M.</t>
  </si>
  <si>
    <t>Eveleth, Daniel Mark.</t>
  </si>
  <si>
    <t>I2021434</t>
  </si>
  <si>
    <t>Devezer, Berna</t>
  </si>
  <si>
    <t>I2018394</t>
  </si>
  <si>
    <t>Peterson, Steven S.</t>
  </si>
  <si>
    <t>Peterson, Steven S..</t>
  </si>
  <si>
    <t>0704 AMAZON MKTPLACE PMTS WWW. WWW.</t>
  </si>
  <si>
    <t>0703 AMAZON MKTPLACE PMTS WWW. WWW.</t>
  </si>
  <si>
    <t>0702 AMAZON.COM AMZN.COM/BILL WA</t>
  </si>
  <si>
    <t>I2015967</t>
  </si>
  <si>
    <t>Larson, Erick J.</t>
  </si>
  <si>
    <t>Larson, Erick John.</t>
  </si>
  <si>
    <t>Z0838904</t>
  </si>
  <si>
    <t>0725 OFFICE DEPOT #1078 800-463-376</t>
  </si>
  <si>
    <t>Undistributed Proc. Card Purchases</t>
  </si>
  <si>
    <t>Z0839477</t>
  </si>
  <si>
    <t>0809 CDW GOVT #NRS2834 800-808-4239</t>
  </si>
  <si>
    <t>0808 STAPLES DIRECT 800-3333330 MA</t>
  </si>
  <si>
    <t>0807 OFFICE DEPOT #1078 800-463-376</t>
  </si>
  <si>
    <t>0806 MICHAELS STORES 9534 MOSCOW ID</t>
  </si>
  <si>
    <t>0812 GOOGLE *YOUTUBE PREMIU 855-836</t>
  </si>
  <si>
    <t>0807 CDW GOVT #NQX8831 800-808-4239</t>
  </si>
  <si>
    <t>J1214008</t>
  </si>
  <si>
    <t>Bkstr;APPLE MAGIC MOUSE 2</t>
  </si>
  <si>
    <t>Z0838404</t>
  </si>
  <si>
    <t>0731 AMZN MKTP US AMZN.COM/BILL WA</t>
  </si>
  <si>
    <t>0711 AMAZON MKTPLACE PMTS WWW. WWW.</t>
  </si>
  <si>
    <t>0711 AMAZON.COM AMZN.COM/BILL WA</t>
  </si>
  <si>
    <t>0711 AMAZON MKTPLACE PMTS AMZN.COM/</t>
  </si>
  <si>
    <t>CNR motor pool  S Metlen renta</t>
  </si>
  <si>
    <t>Motor Pool Vehicle - In-State</t>
  </si>
  <si>
    <t>Airfare - Out-of-State</t>
  </si>
  <si>
    <t>I2022004</t>
  </si>
  <si>
    <t>JF180813</t>
  </si>
  <si>
    <t>UI Fdn Bdgt Rollover fr  F27230</t>
  </si>
  <si>
    <t>BAGF</t>
  </si>
  <si>
    <t>Restricted Gifts</t>
  </si>
  <si>
    <t>Process Mgmt &amp; Improvement Center</t>
  </si>
  <si>
    <t>Prior Year Carry Forward</t>
  </si>
  <si>
    <t>F0146907</t>
  </si>
  <si>
    <t>GRRV</t>
  </si>
  <si>
    <t>Sponsored Programs</t>
  </si>
  <si>
    <t>BSU Economic Impact Analysis</t>
  </si>
  <si>
    <t>Grants &amp; Contracts - Private</t>
  </si>
  <si>
    <t>GRIC</t>
  </si>
  <si>
    <t>Overhead</t>
  </si>
  <si>
    <t>Facilities and Admin Expense</t>
  </si>
  <si>
    <t>F0145980</t>
  </si>
  <si>
    <t>F0146301</t>
  </si>
  <si>
    <t>F0146909</t>
  </si>
  <si>
    <t>F0145978</t>
  </si>
  <si>
    <t>F0146299</t>
  </si>
  <si>
    <t>CHTVD4CF</t>
  </si>
  <si>
    <t>Post carry forward budget to FT 22</t>
  </si>
  <si>
    <t>J020</t>
  </si>
  <si>
    <t>CTVD4CFR</t>
  </si>
  <si>
    <t>J1209943</t>
  </si>
  <si>
    <t>hn-create new budget from DCK102</t>
  </si>
  <si>
    <t>BDPG</t>
  </si>
  <si>
    <t>Business Dept Misc</t>
  </si>
  <si>
    <t>01UNA</t>
  </si>
  <si>
    <t>Other Institutional Act &amp; Unallow</t>
  </si>
  <si>
    <t>I2012964</t>
  </si>
  <si>
    <t>R&amp;M Sup - Office Equipment</t>
  </si>
  <si>
    <t>I2012962</t>
  </si>
  <si>
    <t>Z0837129</t>
  </si>
  <si>
    <t xml:space="preserve">0619 STAPLES       00107144 MOSCOW </t>
  </si>
  <si>
    <t>Ground Transportation-Out-of-State</t>
  </si>
  <si>
    <t>ET180717</t>
  </si>
  <si>
    <t>CIT Dist Business Dept Endowment</t>
  </si>
  <si>
    <t>CITD</t>
  </si>
  <si>
    <t>Dept of Bus Endowment Earnings</t>
  </si>
  <si>
    <t>CIT Interest/Dividends</t>
  </si>
  <si>
    <t>JF180822</t>
  </si>
  <si>
    <t>07/2018 CIT Distribution Budget</t>
  </si>
  <si>
    <t>I2022235</t>
  </si>
  <si>
    <t>Utilities - Other Utilities</t>
  </si>
  <si>
    <t>I2016285</t>
  </si>
  <si>
    <t>I2019982</t>
  </si>
  <si>
    <t>e24 Technologies LLC</t>
  </si>
  <si>
    <t>IDHW SHIP project</t>
  </si>
  <si>
    <t>02ORF</t>
  </si>
  <si>
    <t>Organized Research Off Campus</t>
  </si>
  <si>
    <t>I2021717</t>
  </si>
  <si>
    <t>I2019989</t>
  </si>
  <si>
    <t>I2017879</t>
  </si>
  <si>
    <t>I2017010</t>
  </si>
  <si>
    <t>I2015481</t>
  </si>
  <si>
    <t>I2013515</t>
  </si>
  <si>
    <t>I2013368</t>
  </si>
  <si>
    <t>Language Line Services Inc</t>
  </si>
  <si>
    <t>I2015185</t>
  </si>
  <si>
    <t>I2015189</t>
  </si>
  <si>
    <t>I2015161</t>
  </si>
  <si>
    <t>J1212601</t>
  </si>
  <si>
    <t>DS; UIB copier charges July 2018</t>
  </si>
  <si>
    <t>Photocopy Service</t>
  </si>
  <si>
    <t>I2017895</t>
  </si>
  <si>
    <t>Volk, Molly J.</t>
  </si>
  <si>
    <t>Volk, Molly Jo.</t>
  </si>
  <si>
    <t>Telecommunications</t>
  </si>
  <si>
    <t>I2012571</t>
  </si>
  <si>
    <t>F0147202</t>
  </si>
  <si>
    <t>F0145708</t>
  </si>
  <si>
    <t>F0146490</t>
  </si>
  <si>
    <t>HR Payroll 2018 UI 15 2</t>
  </si>
  <si>
    <t>Student CFR Fringe Expense</t>
  </si>
  <si>
    <t>F0146298</t>
  </si>
  <si>
    <t>F0146906</t>
  </si>
  <si>
    <t>F0145705</t>
  </si>
  <si>
    <t>F0145977</t>
  </si>
  <si>
    <t>F0147094</t>
  </si>
  <si>
    <t>HR Payroll 2018 UI 14 1</t>
  </si>
  <si>
    <t>F0147095</t>
  </si>
  <si>
    <t>HR Payroll 2018 UI 15 1</t>
  </si>
  <si>
    <t>HR Payroll 2018 UI 14 2</t>
  </si>
  <si>
    <t>I2021534</t>
  </si>
  <si>
    <t>Metlen, Scott K.</t>
  </si>
  <si>
    <t>Metlen, Scott K..</t>
  </si>
  <si>
    <t>I2015966</t>
  </si>
  <si>
    <t>Juker, Dawn R.</t>
  </si>
  <si>
    <t>J1212554</t>
  </si>
  <si>
    <t>V00354913 Juker, Dawn R.</t>
  </si>
  <si>
    <t>J1212276</t>
  </si>
  <si>
    <t>7-1 to 7-15-18 MotPool-Bloomsburg</t>
  </si>
  <si>
    <t>I2015388</t>
  </si>
  <si>
    <t>I2015462</t>
  </si>
  <si>
    <t>I2015461</t>
  </si>
  <si>
    <t>J1211371</t>
  </si>
  <si>
    <t>V00605031 Stevenson, Chelsea N.</t>
  </si>
  <si>
    <t>Z0837251</t>
  </si>
  <si>
    <t>0615 DOUBLE INKS 818-957-7114 CA</t>
  </si>
  <si>
    <t>J1210637</t>
  </si>
  <si>
    <t>sm mod 3 reduces for CF</t>
  </si>
  <si>
    <t>BAGR</t>
  </si>
  <si>
    <t>PB050557</t>
  </si>
  <si>
    <t>Boise State University</t>
  </si>
  <si>
    <t>Grants Subcontracts &gt;$25,000</t>
  </si>
  <si>
    <t>*0016544</t>
  </si>
  <si>
    <t>Open PO PB050557</t>
  </si>
  <si>
    <t>POPN</t>
  </si>
  <si>
    <t>*0016543</t>
  </si>
  <si>
    <t>Close PO PB050557</t>
  </si>
  <si>
    <t>POCL</t>
  </si>
  <si>
    <t>I2017855</t>
  </si>
  <si>
    <t>I2021866</t>
  </si>
  <si>
    <t>I2017233</t>
  </si>
  <si>
    <t>Grants &amp; Contracts - Federal</t>
  </si>
  <si>
    <t>Gasoline</t>
  </si>
  <si>
    <t>IDM</t>
  </si>
  <si>
    <t>UI Fdn Bdgt Rollover fr  F26090</t>
  </si>
  <si>
    <t>Business Development</t>
  </si>
  <si>
    <t>04ACS</t>
  </si>
  <si>
    <t>All Academic Support except UNA</t>
  </si>
  <si>
    <t>JF125649</t>
  </si>
  <si>
    <t>Jul 18 Gift Budget</t>
  </si>
  <si>
    <t>Multiple: Metlen Student Educ Act</t>
  </si>
  <si>
    <t>Temporary Faculty</t>
  </si>
  <si>
    <t>01IGO</t>
  </si>
  <si>
    <t>Instruction Grants On Campus</t>
  </si>
  <si>
    <t>I2017616</t>
  </si>
  <si>
    <t>Micron - SEA BUS456</t>
  </si>
  <si>
    <t>Micron S&amp;OP Process - SEA BUS456</t>
  </si>
  <si>
    <t>UI Fdn Bdgt Rollover fr  F26321</t>
  </si>
  <si>
    <t>Economics Unrestricted Gifts</t>
  </si>
  <si>
    <t>J1213447</t>
  </si>
  <si>
    <t>eb; Fr 739999 (160) to 889999 (160)</t>
  </si>
  <si>
    <t>Business Operating</t>
  </si>
  <si>
    <t>Transfer In</t>
  </si>
  <si>
    <t>Trnsf In-Operations-Non Mandatory</t>
  </si>
  <si>
    <t>(Multiple Items)</t>
  </si>
  <si>
    <t>100000</t>
  </si>
  <si>
    <t>E4105</t>
  </si>
  <si>
    <t>E4135</t>
  </si>
  <si>
    <t>E5381</t>
  </si>
  <si>
    <t>E5371</t>
  </si>
  <si>
    <t>E5023</t>
  </si>
  <si>
    <t>E5005</t>
  </si>
  <si>
    <t>E5986</t>
  </si>
  <si>
    <t>Prior Year Ending Balance</t>
  </si>
  <si>
    <t>Total Budget YTD</t>
  </si>
  <si>
    <t>Net Budget Balance</t>
  </si>
  <si>
    <t>222799</t>
  </si>
  <si>
    <t>Make sure to select all expense codes on the Expense Detail section</t>
  </si>
  <si>
    <t>Select the Expense Code Filter box and maker suer all E-codes are selected.</t>
  </si>
  <si>
    <t>12.</t>
  </si>
  <si>
    <t>60</t>
  </si>
  <si>
    <t>E5982</t>
  </si>
  <si>
    <t>Overhead Total</t>
  </si>
  <si>
    <t>60 Total</t>
  </si>
  <si>
    <t>Total Budget Available</t>
  </si>
  <si>
    <t>Net Balance</t>
  </si>
  <si>
    <t>Prior Year Available Balance</t>
  </si>
  <si>
    <t>120476</t>
  </si>
  <si>
    <t>E5392</t>
  </si>
  <si>
    <t>E5625</t>
  </si>
  <si>
    <t>R3811</t>
  </si>
  <si>
    <t>E5889</t>
  </si>
  <si>
    <t>210538</t>
  </si>
  <si>
    <t>221078</t>
  </si>
  <si>
    <t>E4282</t>
  </si>
  <si>
    <t>E5030</t>
  </si>
  <si>
    <t>E5045</t>
  </si>
  <si>
    <t>E5172</t>
  </si>
  <si>
    <t>E5465</t>
  </si>
  <si>
    <t>99</t>
  </si>
  <si>
    <t>FY19 Budget Adjustments</t>
  </si>
  <si>
    <t>Total Grant Budget</t>
  </si>
  <si>
    <t xml:space="preserve">FY19 Beg. Available Budget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</si>
</sst>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44" formatCode="_(&quot;$&quot;* #,##0.00_);_(&quot;$&quot;* \(#,##0.00\);_(&quot;$&quot;* &quot;-&quot;??_);_(@_)"/>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b/>
      <u/>
      <sz val="18"/>
      <color theme="1"/>
      <name val="Calibri"/>
      <family val="2"/>
      <scheme val="minor"/>
    </font>
    <font>
      <b/>
      <sz val="14"/>
      <name val="Calibri"/>
      <family val="2"/>
      <scheme val="minor"/>
    </font>
    <font>
      <sz val="9"/>
      <color indexed="81"/>
      <name val="Tahoma"/>
      <family val="2"/>
    </font>
    <font>
      <b/>
      <sz val="9"/>
      <color indexed="81"/>
      <name val="Tahoma"/>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2" tint="-0.249977111117893"/>
        <bgColor indexed="64"/>
      </patternFill>
    </fill>
    <fill>
      <patternFill patternType="solid">
        <fgColor theme="7" tint="0.39997558519241921"/>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cellStyleXfs>
  <cellXfs count="64">
    <xf numFmtId="0" fontId="0" fillId="0" borderId="0" xfId="0"/>
    <xf numFmtId="22" fontId="0" fillId="0" borderId="0" xfId="0" applyNumberFormat="1"/>
    <xf numFmtId="14" fontId="0" fillId="0" borderId="0" xfId="0" applyNumberFormat="1"/>
    <xf numFmtId="0" fontId="0" fillId="0" borderId="0" xfId="0" pivotButton="1"/>
    <xf numFmtId="44" fontId="0" fillId="0" borderId="0" xfId="0" applyNumberFormat="1"/>
    <xf numFmtId="0" fontId="0" fillId="33" borderId="0" xfId="0" applyFill="1"/>
    <xf numFmtId="44" fontId="0" fillId="33" borderId="0" xfId="0" applyNumberFormat="1" applyFill="1"/>
    <xf numFmtId="0" fontId="0" fillId="34" borderId="0" xfId="0" applyFill="1"/>
    <xf numFmtId="0" fontId="0" fillId="0" borderId="0" xfId="0" applyFill="1"/>
    <xf numFmtId="42" fontId="0" fillId="33" borderId="0" xfId="0" applyNumberFormat="1" applyFill="1"/>
    <xf numFmtId="44" fontId="0" fillId="34" borderId="0" xfId="0" applyNumberFormat="1" applyFill="1"/>
    <xf numFmtId="0" fontId="16" fillId="34" borderId="0" xfId="0" applyFont="1" applyFill="1"/>
    <xf numFmtId="42" fontId="16" fillId="34" borderId="0" xfId="0" applyNumberFormat="1" applyFont="1" applyFill="1"/>
    <xf numFmtId="44" fontId="16" fillId="34" borderId="0" xfId="0" applyNumberFormat="1" applyFont="1" applyFill="1"/>
    <xf numFmtId="44" fontId="16" fillId="34" borderId="0" xfId="0" applyNumberFormat="1" applyFont="1" applyFill="1" applyBorder="1"/>
    <xf numFmtId="42" fontId="0" fillId="34" borderId="0" xfId="0" applyNumberFormat="1" applyFill="1"/>
    <xf numFmtId="0" fontId="0" fillId="35" borderId="10" xfId="0" applyFill="1" applyBorder="1"/>
    <xf numFmtId="44" fontId="0" fillId="35" borderId="11" xfId="0" applyNumberFormat="1" applyFill="1" applyBorder="1"/>
    <xf numFmtId="44" fontId="0" fillId="35" borderId="12" xfId="0" applyNumberFormat="1" applyFill="1" applyBorder="1"/>
    <xf numFmtId="44" fontId="0" fillId="35" borderId="11" xfId="42" applyFont="1" applyFill="1" applyBorder="1"/>
    <xf numFmtId="44" fontId="0" fillId="35" borderId="12" xfId="42" applyFont="1" applyFill="1" applyBorder="1"/>
    <xf numFmtId="0" fontId="0" fillId="35" borderId="13" xfId="0" applyFill="1" applyBorder="1"/>
    <xf numFmtId="44" fontId="0" fillId="35" borderId="14" xfId="0" applyNumberFormat="1" applyFill="1" applyBorder="1"/>
    <xf numFmtId="0" fontId="0" fillId="34" borderId="0" xfId="0" applyFill="1" applyBorder="1"/>
    <xf numFmtId="44" fontId="0" fillId="34" borderId="0" xfId="0" applyNumberFormat="1" applyFill="1" applyBorder="1"/>
    <xf numFmtId="0" fontId="0" fillId="34" borderId="18" xfId="0" applyFill="1" applyBorder="1"/>
    <xf numFmtId="44" fontId="0" fillId="0" borderId="0" xfId="0" applyNumberFormat="1" applyBorder="1"/>
    <xf numFmtId="44" fontId="0" fillId="0" borderId="11" xfId="0" applyNumberFormat="1" applyBorder="1"/>
    <xf numFmtId="0" fontId="0" fillId="0" borderId="13" xfId="0" applyBorder="1"/>
    <xf numFmtId="0" fontId="0" fillId="0" borderId="17" xfId="0" applyBorder="1"/>
    <xf numFmtId="44" fontId="0" fillId="0" borderId="17" xfId="0" applyNumberFormat="1" applyBorder="1"/>
    <xf numFmtId="44" fontId="0" fillId="0" borderId="14" xfId="0" applyNumberFormat="1" applyBorder="1"/>
    <xf numFmtId="49" fontId="0" fillId="0" borderId="0" xfId="0" applyNumberFormat="1" applyAlignment="1">
      <alignment horizontal="right"/>
    </xf>
    <xf numFmtId="0" fontId="0" fillId="0" borderId="0" xfId="0" applyAlignment="1">
      <alignment horizontal="right"/>
    </xf>
    <xf numFmtId="0" fontId="16" fillId="0" borderId="0" xfId="0" applyFont="1"/>
    <xf numFmtId="0" fontId="0" fillId="0" borderId="0" xfId="0" applyAlignment="1">
      <alignment horizontal="center"/>
    </xf>
    <xf numFmtId="0" fontId="0" fillId="0" borderId="0" xfId="0" applyAlignment="1">
      <alignment horizontal="left"/>
    </xf>
    <xf numFmtId="0" fontId="16" fillId="0" borderId="0" xfId="0" applyFont="1" applyAlignment="1">
      <alignment horizontal="center"/>
    </xf>
    <xf numFmtId="49" fontId="0" fillId="0" borderId="0" xfId="0" applyNumberFormat="1" applyAlignment="1">
      <alignment horizontal="center"/>
    </xf>
    <xf numFmtId="0" fontId="0" fillId="0" borderId="0" xfId="0" pivotButton="1" applyBorder="1"/>
    <xf numFmtId="0" fontId="0" fillId="0" borderId="0" xfId="0" applyBorder="1"/>
    <xf numFmtId="0" fontId="0" fillId="0" borderId="10" xfId="0" applyBorder="1"/>
    <xf numFmtId="0" fontId="20" fillId="34" borderId="0" xfId="0" applyFont="1" applyFill="1" applyAlignment="1"/>
    <xf numFmtId="0" fontId="18" fillId="34" borderId="0" xfId="0" applyFont="1" applyFill="1" applyBorder="1" applyAlignment="1"/>
    <xf numFmtId="0" fontId="0" fillId="35" borderId="19" xfId="0" applyFill="1" applyBorder="1"/>
    <xf numFmtId="44" fontId="0" fillId="35" borderId="21" xfId="0" applyNumberFormat="1" applyFill="1" applyBorder="1"/>
    <xf numFmtId="0" fontId="0" fillId="0" borderId="19" xfId="0" pivotButton="1" applyBorder="1"/>
    <xf numFmtId="0" fontId="0" fillId="0" borderId="20" xfId="0" pivotButton="1" applyBorder="1"/>
    <xf numFmtId="0" fontId="0" fillId="0" borderId="20" xfId="0" applyBorder="1"/>
    <xf numFmtId="0" fontId="0" fillId="0" borderId="21" xfId="0" applyBorder="1"/>
    <xf numFmtId="0" fontId="18" fillId="34" borderId="0" xfId="0" applyFont="1" applyFill="1" applyBorder="1" applyAlignment="1">
      <alignment horizontal="center"/>
    </xf>
    <xf numFmtId="0" fontId="21" fillId="34" borderId="0" xfId="0" applyFont="1" applyFill="1" applyBorder="1" applyAlignment="1"/>
    <xf numFmtId="0" fontId="19" fillId="34" borderId="0" xfId="0" applyFont="1" applyFill="1" applyBorder="1" applyAlignment="1"/>
    <xf numFmtId="0" fontId="0" fillId="0" borderId="15" xfId="0" pivotButton="1" applyBorder="1"/>
    <xf numFmtId="0" fontId="0" fillId="0" borderId="16" xfId="0" applyBorder="1"/>
    <xf numFmtId="44" fontId="0" fillId="35" borderId="21" xfId="0" applyNumberFormat="1" applyFont="1" applyFill="1" applyBorder="1" applyAlignment="1">
      <alignment horizontal="center"/>
    </xf>
    <xf numFmtId="0" fontId="0" fillId="35" borderId="19" xfId="0" applyFont="1" applyFill="1" applyBorder="1" applyAlignment="1">
      <alignment horizontal="left"/>
    </xf>
    <xf numFmtId="0" fontId="19" fillId="0" borderId="0" xfId="0" applyFont="1" applyAlignment="1">
      <alignment horizontal="center"/>
    </xf>
    <xf numFmtId="0" fontId="0" fillId="0" borderId="0" xfId="0" applyAlignment="1">
      <alignment horizontal="center"/>
    </xf>
    <xf numFmtId="0" fontId="18" fillId="34" borderId="0" xfId="0" applyFont="1" applyFill="1" applyBorder="1" applyAlignment="1">
      <alignment horizontal="center"/>
    </xf>
    <xf numFmtId="0" fontId="19" fillId="34" borderId="0" xfId="0" applyFont="1" applyFill="1" applyBorder="1" applyAlignment="1">
      <alignment horizontal="center"/>
    </xf>
    <xf numFmtId="0" fontId="20" fillId="34" borderId="0" xfId="0" applyFont="1" applyFill="1" applyAlignment="1">
      <alignment horizontal="center"/>
    </xf>
    <xf numFmtId="0" fontId="19" fillId="34" borderId="15" xfId="0" applyFont="1" applyFill="1" applyBorder="1" applyAlignment="1">
      <alignment horizontal="center"/>
    </xf>
    <xf numFmtId="0" fontId="19" fillId="34" borderId="18" xfId="0" applyFont="1" applyFill="1" applyBorder="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30">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right/>
        <top/>
        <horizontal/>
      </border>
    </dxf>
    <dxf>
      <border>
        <left/>
        <right/>
        <top/>
        <horizontal/>
      </border>
    </dxf>
    <dxf>
      <border>
        <left/>
        <right/>
        <top/>
        <horizontal/>
      </border>
    </dxf>
    <dxf>
      <border>
        <left/>
        <right/>
        <top/>
        <horizontal/>
      </border>
    </dxf>
    <dxf>
      <border>
        <left/>
        <right/>
        <top/>
        <horizontal/>
      </border>
    </dxf>
    <dxf>
      <border>
        <left/>
        <right/>
        <top/>
        <horizontal/>
      </border>
    </dxf>
    <dxf>
      <border>
        <left/>
        <right/>
        <top/>
        <horizontal/>
      </border>
    </dxf>
    <dxf>
      <border>
        <left/>
        <right/>
        <top/>
        <horizontal/>
      </border>
    </dxf>
    <dxf>
      <border>
        <left/>
        <right/>
        <top/>
        <horizontal/>
      </border>
    </dxf>
    <dxf>
      <border>
        <left/>
        <right/>
        <top/>
        <horizontal/>
      </border>
    </dxf>
    <dxf>
      <border>
        <left/>
        <right/>
        <top/>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right/>
        <top/>
        <horizontal/>
      </border>
    </dxf>
    <dxf>
      <border>
        <left/>
        <right/>
        <top/>
        <horizontal/>
      </border>
    </dxf>
    <dxf>
      <border>
        <left/>
        <right/>
        <top/>
        <horizontal/>
      </border>
    </dxf>
    <dxf>
      <border>
        <left/>
        <right/>
        <top/>
        <horizontal/>
      </border>
    </dxf>
    <dxf>
      <border>
        <left/>
        <right/>
        <top/>
        <horizontal/>
      </border>
    </dxf>
    <dxf>
      <border>
        <left/>
        <right/>
        <top/>
        <horizontal/>
      </border>
    </dxf>
    <dxf>
      <border>
        <left/>
        <right/>
        <top/>
        <horizontal/>
      </border>
    </dxf>
    <dxf>
      <border>
        <left/>
        <right/>
        <top/>
        <horizontal/>
      </border>
    </dxf>
    <dxf>
      <border>
        <left/>
        <right/>
        <top/>
        <horizontal/>
      </border>
    </dxf>
    <dxf>
      <border>
        <left/>
        <right/>
        <top/>
        <horizontal/>
      </border>
    </dxf>
    <dxf>
      <border>
        <left/>
        <right/>
        <top/>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right/>
        <top/>
        <horizontal/>
      </border>
    </dxf>
    <dxf>
      <border>
        <left/>
        <right/>
        <top/>
        <horizontal/>
      </border>
    </dxf>
    <dxf>
      <border>
        <left/>
        <right/>
        <top/>
        <horizontal/>
      </border>
    </dxf>
    <dxf>
      <border>
        <left/>
        <right/>
        <top/>
        <horizontal/>
      </border>
    </dxf>
    <dxf>
      <border>
        <left/>
        <right/>
        <top/>
        <horizontal/>
      </border>
    </dxf>
    <dxf>
      <border>
        <left/>
        <right/>
        <top/>
        <horizontal/>
      </border>
    </dxf>
    <dxf>
      <border>
        <left/>
        <right/>
        <top/>
        <horizontal/>
      </border>
    </dxf>
    <dxf>
      <border>
        <left/>
        <right/>
        <top/>
        <horizont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right/>
        <top/>
        <bottom/>
        <vertic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right/>
        <top/>
        <bottom/>
        <horizontal/>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right/>
        <bottom/>
      </border>
    </dxf>
    <dxf>
      <border>
        <left/>
        <right/>
        <bottom/>
      </border>
    </dxf>
    <dxf>
      <border>
        <left/>
        <right/>
        <bottom/>
      </border>
    </dxf>
    <dxf>
      <border>
        <left/>
        <right/>
        <bottom/>
      </border>
    </dxf>
    <dxf>
      <border>
        <left/>
        <right/>
        <bottom/>
      </border>
    </dxf>
    <dxf>
      <border>
        <left/>
        <right/>
        <bottom/>
      </border>
    </dxf>
    <dxf>
      <border>
        <left/>
        <right/>
        <bottom/>
      </border>
    </dxf>
    <dxf>
      <border>
        <left/>
        <right/>
        <bottom/>
      </border>
    </dxf>
    <dxf>
      <border>
        <left/>
        <right/>
        <bottom/>
      </border>
    </dxf>
    <dxf>
      <border>
        <left/>
        <right/>
        <bottom/>
      </border>
    </dxf>
    <dxf>
      <border>
        <left/>
        <right/>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numFmt numFmtId="19" formatCode="m/d/yyyy"/>
    </dxf>
    <dxf>
      <numFmt numFmtId="27" formatCode="m/d/yyyy\ h:mm"/>
    </dxf>
    <dxf>
      <font>
        <b/>
        <i val="0"/>
        <sz val="12"/>
      </font>
      <fill>
        <patternFill>
          <bgColor theme="0" tint="-0.14996795556505021"/>
        </patternFill>
      </fill>
      <border>
        <left style="medium">
          <color auto="1"/>
        </left>
        <right style="medium">
          <color auto="1"/>
        </right>
        <top style="medium">
          <color auto="1"/>
        </top>
        <bottom style="medium">
          <color auto="1"/>
        </bottom>
      </border>
    </dxf>
    <dxf>
      <fill>
        <patternFill>
          <bgColor theme="7" tint="0.39994506668294322"/>
        </patternFill>
      </fill>
      <border>
        <left style="medium">
          <color auto="1"/>
        </left>
        <right style="medium">
          <color auto="1"/>
        </right>
        <top style="medium">
          <color auto="1"/>
        </top>
        <bottom style="medium">
          <color auto="1"/>
        </bottom>
      </border>
    </dxf>
    <dxf>
      <font>
        <b/>
        <i val="0"/>
      </font>
      <fill>
        <patternFill>
          <bgColor theme="7" tint="0.39994506668294322"/>
        </patternFill>
      </fill>
      <border>
        <right style="medium">
          <color auto="1"/>
        </right>
        <top style="medium">
          <color auto="1"/>
        </top>
        <bottom style="medium">
          <color auto="1"/>
        </bottom>
      </border>
    </dxf>
    <dxf>
      <font>
        <b/>
        <i val="0"/>
      </font>
      <fill>
        <patternFill>
          <bgColor theme="7" tint="0.39994506668294322"/>
        </patternFill>
      </fill>
      <border>
        <left style="medium">
          <color auto="1"/>
        </left>
        <right/>
        <top style="medium">
          <color auto="1"/>
        </top>
        <bottom style="medium">
          <color auto="1"/>
        </bottom>
      </border>
    </dxf>
    <dxf>
      <font>
        <b/>
        <i val="0"/>
      </font>
      <fill>
        <patternFill>
          <bgColor theme="7" tint="0.79998168889431442"/>
        </patternFill>
      </fill>
      <border>
        <top/>
      </border>
    </dxf>
    <dxf>
      <font>
        <b/>
        <i val="0"/>
        <color theme="0"/>
      </font>
      <fill>
        <patternFill>
          <bgColor theme="1"/>
        </patternFill>
      </fill>
    </dxf>
    <dxf>
      <font>
        <b/>
        <i val="0"/>
        <color theme="0"/>
      </font>
      <fill>
        <patternFill>
          <bgColor theme="1"/>
        </patternFill>
      </fill>
    </dxf>
    <dxf>
      <fill>
        <patternFill>
          <bgColor theme="7" tint="0.39994506668294322"/>
        </patternFill>
      </fill>
      <border>
        <left style="medium">
          <color auto="1"/>
        </left>
        <right style="medium">
          <color auto="1"/>
        </right>
        <top style="medium">
          <color auto="1"/>
        </top>
        <bottom style="medium">
          <color auto="1"/>
        </bottom>
      </border>
    </dxf>
  </dxfs>
  <tableStyles count="2" defaultTableStyle="TableStyleMedium2" defaultPivotStyle="PivotStyleLight16">
    <tableStyle name="PivotTable Style 1" table="0" count="6">
      <tableStyleElement type="wholeTable" dxfId="329"/>
      <tableStyleElement type="headerRow" dxfId="328"/>
      <tableStyleElement type="totalRow" dxfId="327"/>
      <tableStyleElement type="firstSubtotalRow" dxfId="326"/>
      <tableStyleElement type="pageFieldLabels" dxfId="325"/>
      <tableStyleElement type="pageFieldValues" dxfId="324"/>
    </tableStyle>
    <tableStyle name="Slicer Style 1" pivot="0" table="0" count="3">
      <tableStyleElement type="wholeTable" dxfId="323"/>
      <tableStyleElement type="headerRow" dxfId="322"/>
    </tableStyle>
  </tableStyles>
  <extLst>
    <ext xmlns:x14="http://schemas.microsoft.com/office/spreadsheetml/2009/9/main" uri="{46F421CA-312F-682f-3DD2-61675219B42D}">
      <x14:dxfs count="1">
        <dxf>
          <font>
            <b/>
            <i val="0"/>
          </font>
          <fill>
            <patternFill>
              <bgColor theme="7" tint="0.79998168889431442"/>
            </patternFill>
          </fill>
          <border>
            <left style="medium">
              <color auto="1"/>
            </left>
            <right style="medium">
              <color auto="1"/>
            </right>
            <top style="medium">
              <color auto="1"/>
            </top>
            <bottom style="medium">
              <color auto="1"/>
            </bottom>
          </border>
        </dxf>
      </x14:dxfs>
    </ext>
    <ext xmlns:x14="http://schemas.microsoft.com/office/spreadsheetml/2009/9/main" uri="{EB79DEF2-80B8-43e5-95BD-54CBDDF9020C}">
      <x14:slicerStyles defaultSlicerStyle="SlicerStyleLight1">
        <x14:slicerStyle name="Slicer Style 1">
          <x14:slicerStyleElements>
            <x14:slicerStyleElement type="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5" Type="http://schemas.microsoft.com/office/2007/relationships/slicerCache" Target="slicerCaches/slicerCache6.xml"/><Relationship Id="rId10" Type="http://schemas.microsoft.com/office/2007/relationships/slicerCache" Target="slicerCaches/slicerCache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microsoft.com/office/2007/relationships/slicerCache" Target="slicerCaches/slicerCache5.xml"/></Relationships>
</file>

<file path=xl/drawings/drawing1.xml><?xml version="1.0" encoding="utf-8"?>
<xdr:wsDr xmlns:xdr="http://schemas.openxmlformats.org/drawingml/2006/spreadsheetDrawing" xmlns:a="http://schemas.openxmlformats.org/drawingml/2006/main">
  <xdr:twoCellAnchor editAs="oneCell">
    <xdr:from>
      <xdr:col>3</xdr:col>
      <xdr:colOff>274320</xdr:colOff>
      <xdr:row>2</xdr:row>
      <xdr:rowOff>106681</xdr:rowOff>
    </xdr:from>
    <xdr:to>
      <xdr:col>4</xdr:col>
      <xdr:colOff>0</xdr:colOff>
      <xdr:row>7</xdr:row>
      <xdr:rowOff>152401</xdr:rowOff>
    </xdr:to>
    <mc:AlternateContent xmlns:mc="http://schemas.openxmlformats.org/markup-compatibility/2006" xmlns:a14="http://schemas.microsoft.com/office/drawing/2010/main">
      <mc:Choice Requires="a14">
        <xdr:graphicFrame macro="">
          <xdr:nvGraphicFramePr>
            <xdr:cNvPr id="3" name="Fund Type Title 1"/>
            <xdr:cNvGraphicFramePr/>
          </xdr:nvGraphicFramePr>
          <xdr:xfrm>
            <a:off x="0" y="0"/>
            <a:ext cx="0" cy="0"/>
          </xdr:xfrm>
          <a:graphic>
            <a:graphicData uri="http://schemas.microsoft.com/office/drawing/2010/slicer">
              <sle:slicer xmlns:sle="http://schemas.microsoft.com/office/drawing/2010/slicer" name="Fund Type Title 1"/>
            </a:graphicData>
          </a:graphic>
        </xdr:graphicFrame>
      </mc:Choice>
      <mc:Fallback xmlns="">
        <xdr:sp macro="" textlink="">
          <xdr:nvSpPr>
            <xdr:cNvPr id="0" name=""/>
            <xdr:cNvSpPr>
              <a:spLocks noTextEdit="1"/>
            </xdr:cNvSpPr>
          </xdr:nvSpPr>
          <xdr:spPr>
            <a:xfrm>
              <a:off x="3985260" y="518161"/>
              <a:ext cx="1828800" cy="8686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99060</xdr:colOff>
      <xdr:row>0</xdr:row>
      <xdr:rowOff>106680</xdr:rowOff>
    </xdr:from>
    <xdr:to>
      <xdr:col>6</xdr:col>
      <xdr:colOff>350520</xdr:colOff>
      <xdr:row>2</xdr:row>
      <xdr:rowOff>22860</xdr:rowOff>
    </xdr:to>
    <xdr:sp macro="" textlink="">
      <xdr:nvSpPr>
        <xdr:cNvPr id="4" name="Rounded Rectangle 3"/>
        <xdr:cNvSpPr/>
      </xdr:nvSpPr>
      <xdr:spPr>
        <a:xfrm>
          <a:off x="99060" y="106680"/>
          <a:ext cx="9014460" cy="327660"/>
        </a:xfrm>
        <a:prstGeom prst="roundRect">
          <a:avLst/>
        </a:prstGeom>
        <a:solidFill>
          <a:schemeClr val="bg1">
            <a:lumMod val="85000"/>
          </a:schemeClr>
        </a:solidFill>
        <a:ln w="1905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800" b="1" u="sng">
              <a:solidFill>
                <a:sysClr val="windowText" lastClr="000000"/>
              </a:solidFill>
            </a:rPr>
            <a:t>Business General</a:t>
          </a:r>
          <a:r>
            <a:rPr lang="en-US" sz="1800" b="1" u="sng" baseline="0">
              <a:solidFill>
                <a:sysClr val="windowText" lastClr="000000"/>
              </a:solidFill>
            </a:rPr>
            <a:t> Education Fund </a:t>
          </a:r>
          <a:endParaRPr lang="en-US" sz="1800" b="1" u="sng">
            <a:solidFill>
              <a:sysClr val="windowText" lastClr="000000"/>
            </a:solidFill>
          </a:endParaRPr>
        </a:p>
      </xdr:txBody>
    </xdr:sp>
    <xdr:clientData/>
  </xdr:twoCellAnchor>
  <xdr:twoCellAnchor>
    <xdr:from>
      <xdr:col>1</xdr:col>
      <xdr:colOff>0</xdr:colOff>
      <xdr:row>3</xdr:row>
      <xdr:rowOff>0</xdr:rowOff>
    </xdr:from>
    <xdr:to>
      <xdr:col>3</xdr:col>
      <xdr:colOff>0</xdr:colOff>
      <xdr:row>4</xdr:row>
      <xdr:rowOff>0</xdr:rowOff>
    </xdr:to>
    <xdr:sp macro="" textlink="">
      <xdr:nvSpPr>
        <xdr:cNvPr id="5" name="Rounded Rectangle 4"/>
        <xdr:cNvSpPr/>
      </xdr:nvSpPr>
      <xdr:spPr>
        <a:xfrm>
          <a:off x="114300" y="525780"/>
          <a:ext cx="3596640" cy="228600"/>
        </a:xfrm>
        <a:prstGeom prst="roundRect">
          <a:avLst/>
        </a:prstGeom>
        <a:solidFill>
          <a:schemeClr val="bg1">
            <a:lumMod val="85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ysClr val="windowText" lastClr="000000"/>
              </a:solidFill>
            </a:rPr>
            <a:t>REVENUE</a:t>
          </a:r>
          <a:r>
            <a:rPr lang="en-US" sz="1400" b="1" baseline="0">
              <a:solidFill>
                <a:sysClr val="windowText" lastClr="000000"/>
              </a:solidFill>
            </a:rPr>
            <a:t> / EXPENSE RECAP</a:t>
          </a:r>
          <a:endParaRPr lang="en-US" sz="1400" b="1">
            <a:solidFill>
              <a:sysClr val="windowText" lastClr="000000"/>
            </a:solidFill>
          </a:endParaRPr>
        </a:p>
      </xdr:txBody>
    </xdr:sp>
    <xdr:clientData/>
  </xdr:twoCellAnchor>
  <xdr:twoCellAnchor>
    <xdr:from>
      <xdr:col>1</xdr:col>
      <xdr:colOff>0</xdr:colOff>
      <xdr:row>14</xdr:row>
      <xdr:rowOff>0</xdr:rowOff>
    </xdr:from>
    <xdr:to>
      <xdr:col>6</xdr:col>
      <xdr:colOff>342900</xdr:colOff>
      <xdr:row>15</xdr:row>
      <xdr:rowOff>0</xdr:rowOff>
    </xdr:to>
    <xdr:sp macro="" textlink="">
      <xdr:nvSpPr>
        <xdr:cNvPr id="9" name="Rounded Rectangle 8"/>
        <xdr:cNvSpPr/>
      </xdr:nvSpPr>
      <xdr:spPr>
        <a:xfrm>
          <a:off x="114300" y="2316480"/>
          <a:ext cx="8991600" cy="228600"/>
        </a:xfrm>
        <a:prstGeom prst="roundRect">
          <a:avLst/>
        </a:prstGeom>
        <a:solidFill>
          <a:schemeClr val="bg1">
            <a:lumMod val="85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ysClr val="windowText" lastClr="000000"/>
              </a:solidFill>
            </a:rPr>
            <a:t>YEAR TO DATE ACTIVITY</a:t>
          </a:r>
          <a:r>
            <a:rPr lang="en-US" sz="1400" b="1" baseline="0">
              <a:solidFill>
                <a:sysClr val="windowText" lastClr="000000"/>
              </a:solidFill>
            </a:rPr>
            <a:t> SUMMARY</a:t>
          </a:r>
          <a:endParaRPr lang="en-US" sz="1400" b="1">
            <a:solidFill>
              <a:sysClr val="windowText" lastClr="000000"/>
            </a:solidFill>
          </a:endParaRPr>
        </a:p>
      </xdr:txBody>
    </xdr:sp>
    <xdr:clientData/>
  </xdr:twoCellAnchor>
  <xdr:twoCellAnchor>
    <xdr:from>
      <xdr:col>1</xdr:col>
      <xdr:colOff>0</xdr:colOff>
      <xdr:row>36</xdr:row>
      <xdr:rowOff>0</xdr:rowOff>
    </xdr:from>
    <xdr:to>
      <xdr:col>10</xdr:col>
      <xdr:colOff>396240</xdr:colOff>
      <xdr:row>36</xdr:row>
      <xdr:rowOff>228600</xdr:rowOff>
    </xdr:to>
    <xdr:sp macro="" textlink="">
      <xdr:nvSpPr>
        <xdr:cNvPr id="10" name="Rounded Rectangle 9"/>
        <xdr:cNvSpPr/>
      </xdr:nvSpPr>
      <xdr:spPr>
        <a:xfrm>
          <a:off x="114300" y="6141720"/>
          <a:ext cx="12786360" cy="228600"/>
        </a:xfrm>
        <a:prstGeom prst="roundRect">
          <a:avLst/>
        </a:prstGeom>
        <a:solidFill>
          <a:schemeClr val="bg1">
            <a:lumMod val="85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ysClr val="windowText" lastClr="000000"/>
              </a:solidFill>
            </a:rPr>
            <a:t>EXPENSE DETAIL</a:t>
          </a:r>
          <a:r>
            <a:rPr lang="en-US" sz="1400" b="1" baseline="0">
              <a:solidFill>
                <a:sysClr val="windowText" lastClr="000000"/>
              </a:solidFill>
            </a:rPr>
            <a:t> BY FISCAL PERIOD</a:t>
          </a:r>
          <a:endParaRPr lang="en-US" sz="14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114300</xdr:colOff>
      <xdr:row>2</xdr:row>
      <xdr:rowOff>106681</xdr:rowOff>
    </xdr:from>
    <xdr:to>
      <xdr:col>3</xdr:col>
      <xdr:colOff>1943100</xdr:colOff>
      <xdr:row>8</xdr:row>
      <xdr:rowOff>15241</xdr:rowOff>
    </xdr:to>
    <mc:AlternateContent xmlns:mc="http://schemas.openxmlformats.org/markup-compatibility/2006" xmlns:a14="http://schemas.microsoft.com/office/drawing/2010/main">
      <mc:Choice Requires="a14">
        <xdr:graphicFrame macro="">
          <xdr:nvGraphicFramePr>
            <xdr:cNvPr id="3" name="Fund Type Title 2"/>
            <xdr:cNvGraphicFramePr/>
          </xdr:nvGraphicFramePr>
          <xdr:xfrm>
            <a:off x="0" y="0"/>
            <a:ext cx="0" cy="0"/>
          </xdr:xfrm>
          <a:graphic>
            <a:graphicData uri="http://schemas.microsoft.com/office/drawing/2010/slicer">
              <sle:slicer xmlns:sle="http://schemas.microsoft.com/office/drawing/2010/slicer" name="Fund Type Title 2"/>
            </a:graphicData>
          </a:graphic>
        </xdr:graphicFrame>
      </mc:Choice>
      <mc:Fallback xmlns="">
        <xdr:sp macro="" textlink="">
          <xdr:nvSpPr>
            <xdr:cNvPr id="0" name=""/>
            <xdr:cNvSpPr>
              <a:spLocks noTextEdit="1"/>
            </xdr:cNvSpPr>
          </xdr:nvSpPr>
          <xdr:spPr>
            <a:xfrm>
              <a:off x="3970020" y="518161"/>
              <a:ext cx="1828800" cy="8763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xdr:col>
      <xdr:colOff>0</xdr:colOff>
      <xdr:row>3</xdr:row>
      <xdr:rowOff>0</xdr:rowOff>
    </xdr:from>
    <xdr:to>
      <xdr:col>3</xdr:col>
      <xdr:colOff>0</xdr:colOff>
      <xdr:row>4</xdr:row>
      <xdr:rowOff>38100</xdr:rowOff>
    </xdr:to>
    <xdr:sp macro="" textlink="">
      <xdr:nvSpPr>
        <xdr:cNvPr id="6" name="Rounded Rectangle 5"/>
        <xdr:cNvSpPr/>
      </xdr:nvSpPr>
      <xdr:spPr>
        <a:xfrm>
          <a:off x="114300" y="525780"/>
          <a:ext cx="3741420" cy="228600"/>
        </a:xfrm>
        <a:prstGeom prst="roundRect">
          <a:avLst/>
        </a:prstGeom>
        <a:solidFill>
          <a:schemeClr val="bg1">
            <a:lumMod val="85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ysClr val="windowText" lastClr="000000"/>
              </a:solidFill>
            </a:rPr>
            <a:t>REVENUE</a:t>
          </a:r>
          <a:r>
            <a:rPr lang="en-US" sz="1400" b="1" baseline="0">
              <a:solidFill>
                <a:sysClr val="windowText" lastClr="000000"/>
              </a:solidFill>
            </a:rPr>
            <a:t> / EXPENSE RECAP</a:t>
          </a:r>
          <a:endParaRPr lang="en-US" sz="1400" b="1">
            <a:solidFill>
              <a:sysClr val="windowText" lastClr="000000"/>
            </a:solidFill>
          </a:endParaRPr>
        </a:p>
      </xdr:txBody>
    </xdr:sp>
    <xdr:clientData/>
  </xdr:twoCellAnchor>
  <xdr:twoCellAnchor>
    <xdr:from>
      <xdr:col>1</xdr:col>
      <xdr:colOff>0</xdr:colOff>
      <xdr:row>14</xdr:row>
      <xdr:rowOff>0</xdr:rowOff>
    </xdr:from>
    <xdr:to>
      <xdr:col>6</xdr:col>
      <xdr:colOff>396240</xdr:colOff>
      <xdr:row>15</xdr:row>
      <xdr:rowOff>0</xdr:rowOff>
    </xdr:to>
    <xdr:sp macro="" textlink="">
      <xdr:nvSpPr>
        <xdr:cNvPr id="7" name="Rounded Rectangle 6"/>
        <xdr:cNvSpPr/>
      </xdr:nvSpPr>
      <xdr:spPr>
        <a:xfrm>
          <a:off x="114300" y="2278380"/>
          <a:ext cx="8991600" cy="228600"/>
        </a:xfrm>
        <a:prstGeom prst="roundRect">
          <a:avLst/>
        </a:prstGeom>
        <a:solidFill>
          <a:schemeClr val="bg1">
            <a:lumMod val="85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ysClr val="windowText" lastClr="000000"/>
              </a:solidFill>
            </a:rPr>
            <a:t>YEAR TO DATE ACTIVITY</a:t>
          </a:r>
          <a:r>
            <a:rPr lang="en-US" sz="1400" b="1" baseline="0">
              <a:solidFill>
                <a:sysClr val="windowText" lastClr="000000"/>
              </a:solidFill>
            </a:rPr>
            <a:t> SUMMARY</a:t>
          </a:r>
          <a:endParaRPr lang="en-US" sz="1400" b="1">
            <a:solidFill>
              <a:sysClr val="windowText" lastClr="000000"/>
            </a:solidFill>
          </a:endParaRPr>
        </a:p>
      </xdr:txBody>
    </xdr:sp>
    <xdr:clientData/>
  </xdr:twoCellAnchor>
  <xdr:twoCellAnchor>
    <xdr:from>
      <xdr:col>1</xdr:col>
      <xdr:colOff>0</xdr:colOff>
      <xdr:row>37</xdr:row>
      <xdr:rowOff>0</xdr:rowOff>
    </xdr:from>
    <xdr:to>
      <xdr:col>10</xdr:col>
      <xdr:colOff>449580</xdr:colOff>
      <xdr:row>37</xdr:row>
      <xdr:rowOff>228600</xdr:rowOff>
    </xdr:to>
    <xdr:sp macro="" textlink="">
      <xdr:nvSpPr>
        <xdr:cNvPr id="8" name="Rounded Rectangle 7"/>
        <xdr:cNvSpPr/>
      </xdr:nvSpPr>
      <xdr:spPr>
        <a:xfrm>
          <a:off x="114300" y="6286500"/>
          <a:ext cx="12786360" cy="228600"/>
        </a:xfrm>
        <a:prstGeom prst="roundRect">
          <a:avLst/>
        </a:prstGeom>
        <a:solidFill>
          <a:schemeClr val="bg1">
            <a:lumMod val="85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ysClr val="windowText" lastClr="000000"/>
              </a:solidFill>
            </a:rPr>
            <a:t>EXPENSE DETAIL</a:t>
          </a:r>
          <a:r>
            <a:rPr lang="en-US" sz="1400" b="1" baseline="0">
              <a:solidFill>
                <a:sysClr val="windowText" lastClr="000000"/>
              </a:solidFill>
            </a:rPr>
            <a:t> BY FISCAL PERIOD</a:t>
          </a:r>
          <a:endParaRPr lang="en-US" sz="1400" b="1">
            <a:solidFill>
              <a:sysClr val="windowText" lastClr="000000"/>
            </a:solidFill>
          </a:endParaRPr>
        </a:p>
      </xdr:txBody>
    </xdr:sp>
    <xdr:clientData/>
  </xdr:twoCellAnchor>
  <xdr:twoCellAnchor>
    <xdr:from>
      <xdr:col>0</xdr:col>
      <xdr:colOff>91440</xdr:colOff>
      <xdr:row>1</xdr:row>
      <xdr:rowOff>0</xdr:rowOff>
    </xdr:from>
    <xdr:to>
      <xdr:col>6</xdr:col>
      <xdr:colOff>419100</xdr:colOff>
      <xdr:row>2</xdr:row>
      <xdr:rowOff>30480</xdr:rowOff>
    </xdr:to>
    <xdr:sp macro="" textlink="">
      <xdr:nvSpPr>
        <xdr:cNvPr id="9" name="Rounded Rectangle 8"/>
        <xdr:cNvSpPr/>
      </xdr:nvSpPr>
      <xdr:spPr>
        <a:xfrm>
          <a:off x="91440" y="114300"/>
          <a:ext cx="9037320" cy="327660"/>
        </a:xfrm>
        <a:prstGeom prst="roundRect">
          <a:avLst/>
        </a:prstGeom>
        <a:solidFill>
          <a:schemeClr val="bg1">
            <a:lumMod val="85000"/>
          </a:schemeClr>
        </a:solidFill>
        <a:ln w="1905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800" b="1" u="sng">
              <a:solidFill>
                <a:sysClr val="windowText" lastClr="000000"/>
              </a:solidFill>
            </a:rPr>
            <a:t>Steve</a:t>
          </a:r>
          <a:r>
            <a:rPr lang="en-US" sz="1800" b="1" u="sng" baseline="0">
              <a:solidFill>
                <a:sysClr val="windowText" lastClr="000000"/>
              </a:solidFill>
            </a:rPr>
            <a:t> Peterson BSU Economic Impact Grant</a:t>
          </a:r>
          <a:endParaRPr lang="en-US" sz="1800" b="1" u="sng">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114300</xdr:colOff>
      <xdr:row>2</xdr:row>
      <xdr:rowOff>106681</xdr:rowOff>
    </xdr:from>
    <xdr:to>
      <xdr:col>3</xdr:col>
      <xdr:colOff>1943100</xdr:colOff>
      <xdr:row>8</xdr:row>
      <xdr:rowOff>15241</xdr:rowOff>
    </xdr:to>
    <mc:AlternateContent xmlns:mc="http://schemas.openxmlformats.org/markup-compatibility/2006" xmlns:a14="http://schemas.microsoft.com/office/drawing/2010/main">
      <mc:Choice Requires="a14">
        <xdr:graphicFrame macro="">
          <xdr:nvGraphicFramePr>
            <xdr:cNvPr id="2" name="Fund Type Title 5"/>
            <xdr:cNvGraphicFramePr/>
          </xdr:nvGraphicFramePr>
          <xdr:xfrm>
            <a:off x="0" y="0"/>
            <a:ext cx="0" cy="0"/>
          </xdr:xfrm>
          <a:graphic>
            <a:graphicData uri="http://schemas.microsoft.com/office/drawing/2010/slicer">
              <sle:slicer xmlns:sle="http://schemas.microsoft.com/office/drawing/2010/slicer" name="Fund Type Title 5"/>
            </a:graphicData>
          </a:graphic>
        </xdr:graphicFrame>
      </mc:Choice>
      <mc:Fallback xmlns="">
        <xdr:sp macro="" textlink="">
          <xdr:nvSpPr>
            <xdr:cNvPr id="0" name=""/>
            <xdr:cNvSpPr>
              <a:spLocks noTextEdit="1"/>
            </xdr:cNvSpPr>
          </xdr:nvSpPr>
          <xdr:spPr>
            <a:xfrm>
              <a:off x="3970020" y="518161"/>
              <a:ext cx="1828800" cy="8763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xdr:col>
      <xdr:colOff>0</xdr:colOff>
      <xdr:row>3</xdr:row>
      <xdr:rowOff>0</xdr:rowOff>
    </xdr:from>
    <xdr:to>
      <xdr:col>3</xdr:col>
      <xdr:colOff>0</xdr:colOff>
      <xdr:row>4</xdr:row>
      <xdr:rowOff>38100</xdr:rowOff>
    </xdr:to>
    <xdr:sp macro="" textlink="">
      <xdr:nvSpPr>
        <xdr:cNvPr id="3" name="Rounded Rectangle 2"/>
        <xdr:cNvSpPr/>
      </xdr:nvSpPr>
      <xdr:spPr>
        <a:xfrm>
          <a:off x="114300" y="525780"/>
          <a:ext cx="3741420" cy="228600"/>
        </a:xfrm>
        <a:prstGeom prst="roundRect">
          <a:avLst/>
        </a:prstGeom>
        <a:solidFill>
          <a:schemeClr val="bg1">
            <a:lumMod val="85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ysClr val="windowText" lastClr="000000"/>
              </a:solidFill>
            </a:rPr>
            <a:t>REVENUE</a:t>
          </a:r>
          <a:r>
            <a:rPr lang="en-US" sz="1400" b="1" baseline="0">
              <a:solidFill>
                <a:sysClr val="windowText" lastClr="000000"/>
              </a:solidFill>
            </a:rPr>
            <a:t> / EXPENSE RECAP</a:t>
          </a:r>
          <a:endParaRPr lang="en-US" sz="1400" b="1">
            <a:solidFill>
              <a:sysClr val="windowText" lastClr="000000"/>
            </a:solidFill>
          </a:endParaRPr>
        </a:p>
      </xdr:txBody>
    </xdr:sp>
    <xdr:clientData/>
  </xdr:twoCellAnchor>
  <xdr:twoCellAnchor>
    <xdr:from>
      <xdr:col>1</xdr:col>
      <xdr:colOff>0</xdr:colOff>
      <xdr:row>17</xdr:row>
      <xdr:rowOff>0</xdr:rowOff>
    </xdr:from>
    <xdr:to>
      <xdr:col>6</xdr:col>
      <xdr:colOff>396240</xdr:colOff>
      <xdr:row>18</xdr:row>
      <xdr:rowOff>0</xdr:rowOff>
    </xdr:to>
    <xdr:sp macro="" textlink="">
      <xdr:nvSpPr>
        <xdr:cNvPr id="4" name="Rounded Rectangle 3"/>
        <xdr:cNvSpPr/>
      </xdr:nvSpPr>
      <xdr:spPr>
        <a:xfrm>
          <a:off x="114300" y="2278380"/>
          <a:ext cx="8991600" cy="228600"/>
        </a:xfrm>
        <a:prstGeom prst="roundRect">
          <a:avLst/>
        </a:prstGeom>
        <a:solidFill>
          <a:schemeClr val="bg1">
            <a:lumMod val="85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ysClr val="windowText" lastClr="000000"/>
              </a:solidFill>
            </a:rPr>
            <a:t>YEAR TO DATE ACTIVITY</a:t>
          </a:r>
          <a:r>
            <a:rPr lang="en-US" sz="1400" b="1" baseline="0">
              <a:solidFill>
                <a:sysClr val="windowText" lastClr="000000"/>
              </a:solidFill>
            </a:rPr>
            <a:t> SUMMARY</a:t>
          </a:r>
          <a:endParaRPr lang="en-US" sz="1400" b="1">
            <a:solidFill>
              <a:sysClr val="windowText" lastClr="000000"/>
            </a:solidFill>
          </a:endParaRPr>
        </a:p>
      </xdr:txBody>
    </xdr:sp>
    <xdr:clientData/>
  </xdr:twoCellAnchor>
  <xdr:twoCellAnchor>
    <xdr:from>
      <xdr:col>1</xdr:col>
      <xdr:colOff>0</xdr:colOff>
      <xdr:row>40</xdr:row>
      <xdr:rowOff>0</xdr:rowOff>
    </xdr:from>
    <xdr:to>
      <xdr:col>10</xdr:col>
      <xdr:colOff>449580</xdr:colOff>
      <xdr:row>40</xdr:row>
      <xdr:rowOff>228600</xdr:rowOff>
    </xdr:to>
    <xdr:sp macro="" textlink="">
      <xdr:nvSpPr>
        <xdr:cNvPr id="5" name="Rounded Rectangle 4"/>
        <xdr:cNvSpPr/>
      </xdr:nvSpPr>
      <xdr:spPr>
        <a:xfrm>
          <a:off x="114300" y="6286500"/>
          <a:ext cx="12786360" cy="228600"/>
        </a:xfrm>
        <a:prstGeom prst="roundRect">
          <a:avLst/>
        </a:prstGeom>
        <a:solidFill>
          <a:schemeClr val="bg1">
            <a:lumMod val="85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ysClr val="windowText" lastClr="000000"/>
              </a:solidFill>
            </a:rPr>
            <a:t>EXPENSE DETAIL</a:t>
          </a:r>
          <a:r>
            <a:rPr lang="en-US" sz="1400" b="1" baseline="0">
              <a:solidFill>
                <a:sysClr val="windowText" lastClr="000000"/>
              </a:solidFill>
            </a:rPr>
            <a:t> BY FISCAL PERIOD</a:t>
          </a:r>
          <a:endParaRPr lang="en-US" sz="1400" b="1">
            <a:solidFill>
              <a:sysClr val="windowText" lastClr="000000"/>
            </a:solidFill>
          </a:endParaRPr>
        </a:p>
      </xdr:txBody>
    </xdr:sp>
    <xdr:clientData/>
  </xdr:twoCellAnchor>
  <xdr:twoCellAnchor>
    <xdr:from>
      <xdr:col>0</xdr:col>
      <xdr:colOff>91440</xdr:colOff>
      <xdr:row>1</xdr:row>
      <xdr:rowOff>0</xdr:rowOff>
    </xdr:from>
    <xdr:to>
      <xdr:col>6</xdr:col>
      <xdr:colOff>419100</xdr:colOff>
      <xdr:row>2</xdr:row>
      <xdr:rowOff>30480</xdr:rowOff>
    </xdr:to>
    <xdr:sp macro="" textlink="">
      <xdr:nvSpPr>
        <xdr:cNvPr id="6" name="Rounded Rectangle 5"/>
        <xdr:cNvSpPr/>
      </xdr:nvSpPr>
      <xdr:spPr>
        <a:xfrm>
          <a:off x="91440" y="114300"/>
          <a:ext cx="9037320" cy="327660"/>
        </a:xfrm>
        <a:prstGeom prst="roundRect">
          <a:avLst/>
        </a:prstGeom>
        <a:solidFill>
          <a:schemeClr val="bg1">
            <a:lumMod val="85000"/>
          </a:schemeClr>
        </a:solidFill>
        <a:ln w="1905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800" b="1" u="sng">
              <a:solidFill>
                <a:sysClr val="windowText" lastClr="000000"/>
              </a:solidFill>
            </a:rPr>
            <a:t>Idaho SHIP Evaluation Grant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228600</xdr:colOff>
      <xdr:row>2</xdr:row>
      <xdr:rowOff>106681</xdr:rowOff>
    </xdr:from>
    <xdr:to>
      <xdr:col>3</xdr:col>
      <xdr:colOff>2057400</xdr:colOff>
      <xdr:row>7</xdr:row>
      <xdr:rowOff>83821</xdr:rowOff>
    </xdr:to>
    <mc:AlternateContent xmlns:mc="http://schemas.openxmlformats.org/markup-compatibility/2006" xmlns:a14="http://schemas.microsoft.com/office/drawing/2010/main">
      <mc:Choice Requires="a14">
        <xdr:graphicFrame macro="">
          <xdr:nvGraphicFramePr>
            <xdr:cNvPr id="2" name="Fund Type Title"/>
            <xdr:cNvGraphicFramePr/>
          </xdr:nvGraphicFramePr>
          <xdr:xfrm>
            <a:off x="0" y="0"/>
            <a:ext cx="0" cy="0"/>
          </xdr:xfrm>
          <a:graphic>
            <a:graphicData uri="http://schemas.microsoft.com/office/drawing/2010/slicer">
              <sle:slicer xmlns:sle="http://schemas.microsoft.com/office/drawing/2010/slicer" name="Fund Type Title"/>
            </a:graphicData>
          </a:graphic>
        </xdr:graphicFrame>
      </mc:Choice>
      <mc:Fallback xmlns="">
        <xdr:sp macro="" textlink="">
          <xdr:nvSpPr>
            <xdr:cNvPr id="0" name=""/>
            <xdr:cNvSpPr>
              <a:spLocks noTextEdit="1"/>
            </xdr:cNvSpPr>
          </xdr:nvSpPr>
          <xdr:spPr>
            <a:xfrm>
              <a:off x="4084320" y="518161"/>
              <a:ext cx="1828800" cy="800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99060</xdr:colOff>
      <xdr:row>0</xdr:row>
      <xdr:rowOff>106680</xdr:rowOff>
    </xdr:from>
    <xdr:to>
      <xdr:col>6</xdr:col>
      <xdr:colOff>1074420</xdr:colOff>
      <xdr:row>2</xdr:row>
      <xdr:rowOff>22860</xdr:rowOff>
    </xdr:to>
    <xdr:sp macro="" textlink="">
      <xdr:nvSpPr>
        <xdr:cNvPr id="3" name="Rounded Rectangle 2"/>
        <xdr:cNvSpPr/>
      </xdr:nvSpPr>
      <xdr:spPr>
        <a:xfrm>
          <a:off x="99060" y="106680"/>
          <a:ext cx="9014460" cy="327660"/>
        </a:xfrm>
        <a:prstGeom prst="roundRect">
          <a:avLst/>
        </a:prstGeom>
        <a:solidFill>
          <a:schemeClr val="bg1">
            <a:lumMod val="85000"/>
          </a:schemeClr>
        </a:solidFill>
        <a:ln w="1905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800" b="1" u="sng">
              <a:solidFill>
                <a:sysClr val="windowText" lastClr="000000"/>
              </a:solidFill>
            </a:rPr>
            <a:t>Business Department</a:t>
          </a:r>
          <a:r>
            <a:rPr lang="en-US" sz="1800" b="1" u="sng" baseline="0">
              <a:solidFill>
                <a:sysClr val="windowText" lastClr="000000"/>
              </a:solidFill>
            </a:rPr>
            <a:t> Misc.</a:t>
          </a:r>
          <a:endParaRPr lang="en-US" sz="1800" b="1" u="sng">
            <a:solidFill>
              <a:sysClr val="windowText" lastClr="000000"/>
            </a:solidFill>
          </a:endParaRPr>
        </a:p>
      </xdr:txBody>
    </xdr:sp>
    <xdr:clientData/>
  </xdr:twoCellAnchor>
  <xdr:twoCellAnchor>
    <xdr:from>
      <xdr:col>1</xdr:col>
      <xdr:colOff>0</xdr:colOff>
      <xdr:row>3</xdr:row>
      <xdr:rowOff>0</xdr:rowOff>
    </xdr:from>
    <xdr:to>
      <xdr:col>3</xdr:col>
      <xdr:colOff>0</xdr:colOff>
      <xdr:row>4</xdr:row>
      <xdr:rowOff>0</xdr:rowOff>
    </xdr:to>
    <xdr:sp macro="" textlink="">
      <xdr:nvSpPr>
        <xdr:cNvPr id="4" name="Rounded Rectangle 3"/>
        <xdr:cNvSpPr/>
      </xdr:nvSpPr>
      <xdr:spPr>
        <a:xfrm>
          <a:off x="114300" y="525780"/>
          <a:ext cx="3741420" cy="228600"/>
        </a:xfrm>
        <a:prstGeom prst="roundRect">
          <a:avLst/>
        </a:prstGeom>
        <a:solidFill>
          <a:schemeClr val="bg1">
            <a:lumMod val="85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ysClr val="windowText" lastClr="000000"/>
              </a:solidFill>
            </a:rPr>
            <a:t>REVENUE</a:t>
          </a:r>
          <a:r>
            <a:rPr lang="en-US" sz="1400" b="1" baseline="0">
              <a:solidFill>
                <a:sysClr val="windowText" lastClr="000000"/>
              </a:solidFill>
            </a:rPr>
            <a:t> / EXPENSE RECAP</a:t>
          </a:r>
          <a:endParaRPr lang="en-US" sz="1400" b="1">
            <a:solidFill>
              <a:sysClr val="windowText" lastClr="000000"/>
            </a:solidFill>
          </a:endParaRPr>
        </a:p>
      </xdr:txBody>
    </xdr:sp>
    <xdr:clientData/>
  </xdr:twoCellAnchor>
  <xdr:twoCellAnchor>
    <xdr:from>
      <xdr:col>1</xdr:col>
      <xdr:colOff>0</xdr:colOff>
      <xdr:row>14</xdr:row>
      <xdr:rowOff>0</xdr:rowOff>
    </xdr:from>
    <xdr:to>
      <xdr:col>5</xdr:col>
      <xdr:colOff>7620</xdr:colOff>
      <xdr:row>15</xdr:row>
      <xdr:rowOff>0</xdr:rowOff>
    </xdr:to>
    <xdr:sp macro="" textlink="">
      <xdr:nvSpPr>
        <xdr:cNvPr id="5" name="Rounded Rectangle 4"/>
        <xdr:cNvSpPr/>
      </xdr:nvSpPr>
      <xdr:spPr>
        <a:xfrm>
          <a:off x="114300" y="2316480"/>
          <a:ext cx="7078980" cy="228600"/>
        </a:xfrm>
        <a:prstGeom prst="roundRect">
          <a:avLst/>
        </a:prstGeom>
        <a:solidFill>
          <a:schemeClr val="bg1">
            <a:lumMod val="85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u="none">
              <a:solidFill>
                <a:sysClr val="windowText" lastClr="000000"/>
              </a:solidFill>
            </a:rPr>
            <a:t>YEAR</a:t>
          </a:r>
          <a:r>
            <a:rPr lang="en-US" sz="1400" b="1" u="none" baseline="0">
              <a:solidFill>
                <a:sysClr val="windowText" lastClr="000000"/>
              </a:solidFill>
            </a:rPr>
            <a:t> TO DATE REVENUE</a:t>
          </a:r>
          <a:endParaRPr lang="en-US" sz="1400" b="1" u="none">
            <a:solidFill>
              <a:sysClr val="windowText" lastClr="000000"/>
            </a:solidFill>
          </a:endParaRPr>
        </a:p>
      </xdr:txBody>
    </xdr:sp>
    <xdr:clientData/>
  </xdr:twoCellAnchor>
  <xdr:twoCellAnchor>
    <xdr:from>
      <xdr:col>1</xdr:col>
      <xdr:colOff>0</xdr:colOff>
      <xdr:row>24</xdr:row>
      <xdr:rowOff>0</xdr:rowOff>
    </xdr:from>
    <xdr:to>
      <xdr:col>6</xdr:col>
      <xdr:colOff>1066800</xdr:colOff>
      <xdr:row>25</xdr:row>
      <xdr:rowOff>0</xdr:rowOff>
    </xdr:to>
    <xdr:sp macro="" textlink="">
      <xdr:nvSpPr>
        <xdr:cNvPr id="6" name="Rounded Rectangle 5"/>
        <xdr:cNvSpPr/>
      </xdr:nvSpPr>
      <xdr:spPr>
        <a:xfrm>
          <a:off x="114300" y="4061460"/>
          <a:ext cx="8991600" cy="228600"/>
        </a:xfrm>
        <a:prstGeom prst="roundRect">
          <a:avLst/>
        </a:prstGeom>
        <a:solidFill>
          <a:schemeClr val="bg1">
            <a:lumMod val="85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ysClr val="windowText" lastClr="000000"/>
              </a:solidFill>
            </a:rPr>
            <a:t>YEAR TO DATE ACTIVITY</a:t>
          </a:r>
          <a:r>
            <a:rPr lang="en-US" sz="1400" b="1" baseline="0">
              <a:solidFill>
                <a:sysClr val="windowText" lastClr="000000"/>
              </a:solidFill>
            </a:rPr>
            <a:t> SUMMARY</a:t>
          </a:r>
          <a:endParaRPr lang="en-US" sz="1400" b="1">
            <a:solidFill>
              <a:sysClr val="windowText" lastClr="000000"/>
            </a:solidFill>
          </a:endParaRPr>
        </a:p>
      </xdr:txBody>
    </xdr:sp>
    <xdr:clientData/>
  </xdr:twoCellAnchor>
  <xdr:twoCellAnchor>
    <xdr:from>
      <xdr:col>1</xdr:col>
      <xdr:colOff>0</xdr:colOff>
      <xdr:row>46</xdr:row>
      <xdr:rowOff>0</xdr:rowOff>
    </xdr:from>
    <xdr:to>
      <xdr:col>11</xdr:col>
      <xdr:colOff>129540</xdr:colOff>
      <xdr:row>46</xdr:row>
      <xdr:rowOff>228600</xdr:rowOff>
    </xdr:to>
    <xdr:sp macro="" textlink="">
      <xdr:nvSpPr>
        <xdr:cNvPr id="8" name="Rounded Rectangle 7"/>
        <xdr:cNvSpPr/>
      </xdr:nvSpPr>
      <xdr:spPr>
        <a:xfrm>
          <a:off x="114300" y="7871460"/>
          <a:ext cx="12786360" cy="228600"/>
        </a:xfrm>
        <a:prstGeom prst="roundRect">
          <a:avLst/>
        </a:prstGeom>
        <a:solidFill>
          <a:schemeClr val="bg1">
            <a:lumMod val="85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ysClr val="windowText" lastClr="000000"/>
              </a:solidFill>
            </a:rPr>
            <a:t>EXPENSE DETAIL</a:t>
          </a:r>
          <a:r>
            <a:rPr lang="en-US" sz="1400" b="1" baseline="0">
              <a:solidFill>
                <a:sysClr val="windowText" lastClr="000000"/>
              </a:solidFill>
            </a:rPr>
            <a:t> BY FISCAL PERIOD</a:t>
          </a:r>
          <a:endParaRPr lang="en-US" sz="14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228600</xdr:colOff>
      <xdr:row>2</xdr:row>
      <xdr:rowOff>106681</xdr:rowOff>
    </xdr:from>
    <xdr:to>
      <xdr:col>3</xdr:col>
      <xdr:colOff>2057400</xdr:colOff>
      <xdr:row>7</xdr:row>
      <xdr:rowOff>83821</xdr:rowOff>
    </xdr:to>
    <mc:AlternateContent xmlns:mc="http://schemas.openxmlformats.org/markup-compatibility/2006" xmlns:a14="http://schemas.microsoft.com/office/drawing/2010/main">
      <mc:Choice Requires="a14">
        <xdr:graphicFrame macro="">
          <xdr:nvGraphicFramePr>
            <xdr:cNvPr id="2" name="Fund Type Title 3"/>
            <xdr:cNvGraphicFramePr/>
          </xdr:nvGraphicFramePr>
          <xdr:xfrm>
            <a:off x="0" y="0"/>
            <a:ext cx="0" cy="0"/>
          </xdr:xfrm>
          <a:graphic>
            <a:graphicData uri="http://schemas.microsoft.com/office/drawing/2010/slicer">
              <sle:slicer xmlns:sle="http://schemas.microsoft.com/office/drawing/2010/slicer" name="Fund Type Title 3"/>
            </a:graphicData>
          </a:graphic>
        </xdr:graphicFrame>
      </mc:Choice>
      <mc:Fallback xmlns="">
        <xdr:sp macro="" textlink="">
          <xdr:nvSpPr>
            <xdr:cNvPr id="0" name=""/>
            <xdr:cNvSpPr>
              <a:spLocks noTextEdit="1"/>
            </xdr:cNvSpPr>
          </xdr:nvSpPr>
          <xdr:spPr>
            <a:xfrm>
              <a:off x="4076700" y="518161"/>
              <a:ext cx="1828800" cy="800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99060</xdr:colOff>
      <xdr:row>0</xdr:row>
      <xdr:rowOff>106680</xdr:rowOff>
    </xdr:from>
    <xdr:to>
      <xdr:col>7</xdr:col>
      <xdr:colOff>0</xdr:colOff>
      <xdr:row>2</xdr:row>
      <xdr:rowOff>22860</xdr:rowOff>
    </xdr:to>
    <xdr:sp macro="" textlink="">
      <xdr:nvSpPr>
        <xdr:cNvPr id="3" name="Rounded Rectangle 2"/>
        <xdr:cNvSpPr/>
      </xdr:nvSpPr>
      <xdr:spPr>
        <a:xfrm>
          <a:off x="99060" y="106680"/>
          <a:ext cx="9022080" cy="327660"/>
        </a:xfrm>
        <a:prstGeom prst="roundRect">
          <a:avLst/>
        </a:prstGeom>
        <a:solidFill>
          <a:schemeClr val="bg1">
            <a:lumMod val="85000"/>
          </a:schemeClr>
        </a:solidFill>
        <a:ln w="1905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800" b="1" u="sng">
              <a:solidFill>
                <a:sysClr val="windowText" lastClr="000000"/>
              </a:solidFill>
            </a:rPr>
            <a:t>Business Endowment</a:t>
          </a:r>
          <a:r>
            <a:rPr lang="en-US" sz="1800" b="1" u="sng" baseline="0">
              <a:solidFill>
                <a:sysClr val="windowText" lastClr="000000"/>
              </a:solidFill>
            </a:rPr>
            <a:t> Earnings</a:t>
          </a:r>
          <a:endParaRPr lang="en-US" sz="1800" b="1" u="sng">
            <a:solidFill>
              <a:sysClr val="windowText" lastClr="000000"/>
            </a:solidFill>
          </a:endParaRPr>
        </a:p>
      </xdr:txBody>
    </xdr:sp>
    <xdr:clientData/>
  </xdr:twoCellAnchor>
  <xdr:twoCellAnchor>
    <xdr:from>
      <xdr:col>0</xdr:col>
      <xdr:colOff>91440</xdr:colOff>
      <xdr:row>3</xdr:row>
      <xdr:rowOff>0</xdr:rowOff>
    </xdr:from>
    <xdr:to>
      <xdr:col>2</xdr:col>
      <xdr:colOff>2217420</xdr:colOff>
      <xdr:row>3</xdr:row>
      <xdr:rowOff>228600</xdr:rowOff>
    </xdr:to>
    <xdr:sp macro="" textlink="">
      <xdr:nvSpPr>
        <xdr:cNvPr id="4" name="Rounded Rectangle 3"/>
        <xdr:cNvSpPr/>
      </xdr:nvSpPr>
      <xdr:spPr>
        <a:xfrm>
          <a:off x="91440" y="525780"/>
          <a:ext cx="3741420" cy="228600"/>
        </a:xfrm>
        <a:prstGeom prst="roundRect">
          <a:avLst/>
        </a:prstGeom>
        <a:solidFill>
          <a:schemeClr val="bg1">
            <a:lumMod val="85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ysClr val="windowText" lastClr="000000"/>
              </a:solidFill>
            </a:rPr>
            <a:t>REVENUE</a:t>
          </a:r>
          <a:r>
            <a:rPr lang="en-US" sz="1400" b="1" baseline="0">
              <a:solidFill>
                <a:sysClr val="windowText" lastClr="000000"/>
              </a:solidFill>
            </a:rPr>
            <a:t> / EXPENSE RECAP</a:t>
          </a:r>
          <a:endParaRPr lang="en-US" sz="1400" b="1">
            <a:solidFill>
              <a:sysClr val="windowText" lastClr="000000"/>
            </a:solidFill>
          </a:endParaRPr>
        </a:p>
      </xdr:txBody>
    </xdr:sp>
    <xdr:clientData/>
  </xdr:twoCellAnchor>
  <xdr:twoCellAnchor>
    <xdr:from>
      <xdr:col>1</xdr:col>
      <xdr:colOff>0</xdr:colOff>
      <xdr:row>14</xdr:row>
      <xdr:rowOff>0</xdr:rowOff>
    </xdr:from>
    <xdr:to>
      <xdr:col>5</xdr:col>
      <xdr:colOff>15240</xdr:colOff>
      <xdr:row>15</xdr:row>
      <xdr:rowOff>0</xdr:rowOff>
    </xdr:to>
    <xdr:sp macro="" textlink="">
      <xdr:nvSpPr>
        <xdr:cNvPr id="5" name="Rounded Rectangle 4"/>
        <xdr:cNvSpPr/>
      </xdr:nvSpPr>
      <xdr:spPr>
        <a:xfrm>
          <a:off x="114300" y="2316480"/>
          <a:ext cx="7078980" cy="228600"/>
        </a:xfrm>
        <a:prstGeom prst="roundRect">
          <a:avLst/>
        </a:prstGeom>
        <a:solidFill>
          <a:schemeClr val="bg1">
            <a:lumMod val="85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u="none">
              <a:solidFill>
                <a:sysClr val="windowText" lastClr="000000"/>
              </a:solidFill>
            </a:rPr>
            <a:t>YEAR</a:t>
          </a:r>
          <a:r>
            <a:rPr lang="en-US" sz="1400" b="1" u="none" baseline="0">
              <a:solidFill>
                <a:sysClr val="windowText" lastClr="000000"/>
              </a:solidFill>
            </a:rPr>
            <a:t> TO DATE REVENUE</a:t>
          </a:r>
          <a:endParaRPr lang="en-US" sz="1400" b="1" u="none">
            <a:solidFill>
              <a:sysClr val="windowText" lastClr="000000"/>
            </a:solidFill>
          </a:endParaRPr>
        </a:p>
      </xdr:txBody>
    </xdr:sp>
    <xdr:clientData/>
  </xdr:twoCellAnchor>
  <xdr:twoCellAnchor>
    <xdr:from>
      <xdr:col>0</xdr:col>
      <xdr:colOff>106680</xdr:colOff>
      <xdr:row>46</xdr:row>
      <xdr:rowOff>0</xdr:rowOff>
    </xdr:from>
    <xdr:to>
      <xdr:col>11</xdr:col>
      <xdr:colOff>129540</xdr:colOff>
      <xdr:row>46</xdr:row>
      <xdr:rowOff>228600</xdr:rowOff>
    </xdr:to>
    <xdr:sp macro="" textlink="">
      <xdr:nvSpPr>
        <xdr:cNvPr id="6" name="Rounded Rectangle 5"/>
        <xdr:cNvSpPr/>
      </xdr:nvSpPr>
      <xdr:spPr>
        <a:xfrm>
          <a:off x="106680" y="7795260"/>
          <a:ext cx="12786360" cy="228600"/>
        </a:xfrm>
        <a:prstGeom prst="roundRect">
          <a:avLst/>
        </a:prstGeom>
        <a:solidFill>
          <a:schemeClr val="bg1">
            <a:lumMod val="85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ysClr val="windowText" lastClr="000000"/>
              </a:solidFill>
            </a:rPr>
            <a:t>EXPENSE DETAIL</a:t>
          </a:r>
          <a:r>
            <a:rPr lang="en-US" sz="1400" b="1" baseline="0">
              <a:solidFill>
                <a:sysClr val="windowText" lastClr="000000"/>
              </a:solidFill>
            </a:rPr>
            <a:t> BY FISCAL PERIOD</a:t>
          </a:r>
          <a:endParaRPr lang="en-US" sz="1400" b="1">
            <a:solidFill>
              <a:sysClr val="windowText" lastClr="000000"/>
            </a:solidFill>
          </a:endParaRPr>
        </a:p>
      </xdr:txBody>
    </xdr:sp>
    <xdr:clientData/>
  </xdr:twoCellAnchor>
  <xdr:twoCellAnchor>
    <xdr:from>
      <xdr:col>0</xdr:col>
      <xdr:colOff>106680</xdr:colOff>
      <xdr:row>24</xdr:row>
      <xdr:rowOff>7620</xdr:rowOff>
    </xdr:from>
    <xdr:to>
      <xdr:col>6</xdr:col>
      <xdr:colOff>1066800</xdr:colOff>
      <xdr:row>25</xdr:row>
      <xdr:rowOff>7620</xdr:rowOff>
    </xdr:to>
    <xdr:sp macro="" textlink="">
      <xdr:nvSpPr>
        <xdr:cNvPr id="7" name="Rounded Rectangle 6"/>
        <xdr:cNvSpPr/>
      </xdr:nvSpPr>
      <xdr:spPr>
        <a:xfrm>
          <a:off x="106680" y="4069080"/>
          <a:ext cx="8991600" cy="228600"/>
        </a:xfrm>
        <a:prstGeom prst="roundRect">
          <a:avLst/>
        </a:prstGeom>
        <a:solidFill>
          <a:schemeClr val="bg1">
            <a:lumMod val="85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ysClr val="windowText" lastClr="000000"/>
              </a:solidFill>
            </a:rPr>
            <a:t>YEAR TO DATE ACTIVITY</a:t>
          </a:r>
          <a:r>
            <a:rPr lang="en-US" sz="1400" b="1" baseline="0">
              <a:solidFill>
                <a:sysClr val="windowText" lastClr="000000"/>
              </a:solidFill>
            </a:rPr>
            <a:t> SUMMARY</a:t>
          </a:r>
          <a:endParaRPr lang="en-US" sz="1400" b="1">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228600</xdr:colOff>
      <xdr:row>2</xdr:row>
      <xdr:rowOff>106681</xdr:rowOff>
    </xdr:from>
    <xdr:to>
      <xdr:col>3</xdr:col>
      <xdr:colOff>2057400</xdr:colOff>
      <xdr:row>7</xdr:row>
      <xdr:rowOff>83821</xdr:rowOff>
    </xdr:to>
    <mc:AlternateContent xmlns:mc="http://schemas.openxmlformats.org/markup-compatibility/2006" xmlns:a14="http://schemas.microsoft.com/office/drawing/2010/main">
      <mc:Choice Requires="a14">
        <xdr:graphicFrame macro="">
          <xdr:nvGraphicFramePr>
            <xdr:cNvPr id="2" name="Fund Type Title 4"/>
            <xdr:cNvGraphicFramePr/>
          </xdr:nvGraphicFramePr>
          <xdr:xfrm>
            <a:off x="0" y="0"/>
            <a:ext cx="0" cy="0"/>
          </xdr:xfrm>
          <a:graphic>
            <a:graphicData uri="http://schemas.microsoft.com/office/drawing/2010/slicer">
              <sle:slicer xmlns:sle="http://schemas.microsoft.com/office/drawing/2010/slicer" name="Fund Type Title 4"/>
            </a:graphicData>
          </a:graphic>
        </xdr:graphicFrame>
      </mc:Choice>
      <mc:Fallback xmlns="">
        <xdr:sp macro="" textlink="">
          <xdr:nvSpPr>
            <xdr:cNvPr id="0" name=""/>
            <xdr:cNvSpPr>
              <a:spLocks noTextEdit="1"/>
            </xdr:cNvSpPr>
          </xdr:nvSpPr>
          <xdr:spPr>
            <a:xfrm>
              <a:off x="4282440" y="518161"/>
              <a:ext cx="1828800" cy="800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99060</xdr:colOff>
      <xdr:row>0</xdr:row>
      <xdr:rowOff>106680</xdr:rowOff>
    </xdr:from>
    <xdr:to>
      <xdr:col>7</xdr:col>
      <xdr:colOff>0</xdr:colOff>
      <xdr:row>2</xdr:row>
      <xdr:rowOff>22860</xdr:rowOff>
    </xdr:to>
    <xdr:sp macro="" textlink="">
      <xdr:nvSpPr>
        <xdr:cNvPr id="3" name="Rounded Rectangle 2"/>
        <xdr:cNvSpPr/>
      </xdr:nvSpPr>
      <xdr:spPr>
        <a:xfrm>
          <a:off x="99060" y="106680"/>
          <a:ext cx="9014460" cy="327660"/>
        </a:xfrm>
        <a:prstGeom prst="roundRect">
          <a:avLst/>
        </a:prstGeom>
        <a:solidFill>
          <a:schemeClr val="bg1">
            <a:lumMod val="85000"/>
          </a:schemeClr>
        </a:solidFill>
        <a:ln w="1905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800" b="1" u="sng">
              <a:solidFill>
                <a:sysClr val="windowText" lastClr="000000"/>
              </a:solidFill>
            </a:rPr>
            <a:t>Process</a:t>
          </a:r>
          <a:r>
            <a:rPr lang="en-US" sz="1800" b="1" u="sng" baseline="0">
              <a:solidFill>
                <a:sysClr val="windowText" lastClr="000000"/>
              </a:solidFill>
            </a:rPr>
            <a:t> Mgmt &amp; Improvement Center</a:t>
          </a:r>
          <a:endParaRPr lang="en-US" sz="1800" b="1" u="sng">
            <a:solidFill>
              <a:sysClr val="windowText" lastClr="000000"/>
            </a:solidFill>
          </a:endParaRPr>
        </a:p>
      </xdr:txBody>
    </xdr:sp>
    <xdr:clientData/>
  </xdr:twoCellAnchor>
  <xdr:twoCellAnchor>
    <xdr:from>
      <xdr:col>0</xdr:col>
      <xdr:colOff>91440</xdr:colOff>
      <xdr:row>3</xdr:row>
      <xdr:rowOff>0</xdr:rowOff>
    </xdr:from>
    <xdr:to>
      <xdr:col>2</xdr:col>
      <xdr:colOff>2217420</xdr:colOff>
      <xdr:row>3</xdr:row>
      <xdr:rowOff>228600</xdr:rowOff>
    </xdr:to>
    <xdr:sp macro="" textlink="">
      <xdr:nvSpPr>
        <xdr:cNvPr id="4" name="Rounded Rectangle 3"/>
        <xdr:cNvSpPr/>
      </xdr:nvSpPr>
      <xdr:spPr>
        <a:xfrm>
          <a:off x="91440" y="525780"/>
          <a:ext cx="3741420" cy="228600"/>
        </a:xfrm>
        <a:prstGeom prst="roundRect">
          <a:avLst/>
        </a:prstGeom>
        <a:solidFill>
          <a:schemeClr val="bg1">
            <a:lumMod val="85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ysClr val="windowText" lastClr="000000"/>
              </a:solidFill>
            </a:rPr>
            <a:t>REVENUE</a:t>
          </a:r>
          <a:r>
            <a:rPr lang="en-US" sz="1400" b="1" baseline="0">
              <a:solidFill>
                <a:sysClr val="windowText" lastClr="000000"/>
              </a:solidFill>
            </a:rPr>
            <a:t> / EXPENSE RECAP</a:t>
          </a:r>
          <a:endParaRPr lang="en-US" sz="1400" b="1">
            <a:solidFill>
              <a:sysClr val="windowText" lastClr="000000"/>
            </a:solidFill>
          </a:endParaRPr>
        </a:p>
      </xdr:txBody>
    </xdr:sp>
    <xdr:clientData/>
  </xdr:twoCellAnchor>
  <xdr:twoCellAnchor>
    <xdr:from>
      <xdr:col>1</xdr:col>
      <xdr:colOff>0</xdr:colOff>
      <xdr:row>14</xdr:row>
      <xdr:rowOff>0</xdr:rowOff>
    </xdr:from>
    <xdr:to>
      <xdr:col>5</xdr:col>
      <xdr:colOff>15240</xdr:colOff>
      <xdr:row>15</xdr:row>
      <xdr:rowOff>0</xdr:rowOff>
    </xdr:to>
    <xdr:sp macro="" textlink="">
      <xdr:nvSpPr>
        <xdr:cNvPr id="5" name="Rounded Rectangle 4"/>
        <xdr:cNvSpPr/>
      </xdr:nvSpPr>
      <xdr:spPr>
        <a:xfrm>
          <a:off x="114300" y="2316480"/>
          <a:ext cx="7078980" cy="228600"/>
        </a:xfrm>
        <a:prstGeom prst="roundRect">
          <a:avLst/>
        </a:prstGeom>
        <a:solidFill>
          <a:schemeClr val="bg1">
            <a:lumMod val="85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u="none">
              <a:solidFill>
                <a:sysClr val="windowText" lastClr="000000"/>
              </a:solidFill>
            </a:rPr>
            <a:t>YEAR</a:t>
          </a:r>
          <a:r>
            <a:rPr lang="en-US" sz="1400" b="1" u="none" baseline="0">
              <a:solidFill>
                <a:sysClr val="windowText" lastClr="000000"/>
              </a:solidFill>
            </a:rPr>
            <a:t> TO DATE REVENUE</a:t>
          </a:r>
          <a:endParaRPr lang="en-US" sz="1400" b="1" u="none">
            <a:solidFill>
              <a:sysClr val="windowText" lastClr="000000"/>
            </a:solidFill>
          </a:endParaRPr>
        </a:p>
      </xdr:txBody>
    </xdr:sp>
    <xdr:clientData/>
  </xdr:twoCellAnchor>
  <xdr:twoCellAnchor>
    <xdr:from>
      <xdr:col>0</xdr:col>
      <xdr:colOff>106680</xdr:colOff>
      <xdr:row>46</xdr:row>
      <xdr:rowOff>0</xdr:rowOff>
    </xdr:from>
    <xdr:to>
      <xdr:col>11</xdr:col>
      <xdr:colOff>129540</xdr:colOff>
      <xdr:row>46</xdr:row>
      <xdr:rowOff>228600</xdr:rowOff>
    </xdr:to>
    <xdr:sp macro="" textlink="">
      <xdr:nvSpPr>
        <xdr:cNvPr id="6" name="Rounded Rectangle 5"/>
        <xdr:cNvSpPr/>
      </xdr:nvSpPr>
      <xdr:spPr>
        <a:xfrm>
          <a:off x="106680" y="7863840"/>
          <a:ext cx="12786360" cy="228600"/>
        </a:xfrm>
        <a:prstGeom prst="roundRect">
          <a:avLst/>
        </a:prstGeom>
        <a:solidFill>
          <a:schemeClr val="bg1">
            <a:lumMod val="85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ysClr val="windowText" lastClr="000000"/>
              </a:solidFill>
            </a:rPr>
            <a:t>EXPENSE DETAIL</a:t>
          </a:r>
          <a:r>
            <a:rPr lang="en-US" sz="1400" b="1" baseline="0">
              <a:solidFill>
                <a:sysClr val="windowText" lastClr="000000"/>
              </a:solidFill>
            </a:rPr>
            <a:t> BY FISCAL PERIOD</a:t>
          </a:r>
          <a:endParaRPr lang="en-US" sz="1400" b="1">
            <a:solidFill>
              <a:sysClr val="windowText" lastClr="000000"/>
            </a:solidFill>
          </a:endParaRPr>
        </a:p>
      </xdr:txBody>
    </xdr:sp>
    <xdr:clientData/>
  </xdr:twoCellAnchor>
  <xdr:twoCellAnchor>
    <xdr:from>
      <xdr:col>0</xdr:col>
      <xdr:colOff>106680</xdr:colOff>
      <xdr:row>24</xdr:row>
      <xdr:rowOff>7620</xdr:rowOff>
    </xdr:from>
    <xdr:to>
      <xdr:col>6</xdr:col>
      <xdr:colOff>1066800</xdr:colOff>
      <xdr:row>25</xdr:row>
      <xdr:rowOff>7620</xdr:rowOff>
    </xdr:to>
    <xdr:sp macro="" textlink="">
      <xdr:nvSpPr>
        <xdr:cNvPr id="7" name="Rounded Rectangle 6"/>
        <xdr:cNvSpPr/>
      </xdr:nvSpPr>
      <xdr:spPr>
        <a:xfrm>
          <a:off x="106680" y="4069080"/>
          <a:ext cx="8991600" cy="228600"/>
        </a:xfrm>
        <a:prstGeom prst="roundRect">
          <a:avLst/>
        </a:prstGeom>
        <a:solidFill>
          <a:schemeClr val="bg1">
            <a:lumMod val="85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ysClr val="windowText" lastClr="000000"/>
              </a:solidFill>
            </a:rPr>
            <a:t>YEAR TO DATE ACTIVITY</a:t>
          </a:r>
          <a:r>
            <a:rPr lang="en-US" sz="1400" b="1" baseline="0">
              <a:solidFill>
                <a:sysClr val="windowText" lastClr="000000"/>
              </a:solidFill>
            </a:rPr>
            <a:t> SUMMARY</a:t>
          </a:r>
          <a:endParaRPr lang="en-US" sz="1400" b="1">
            <a:solidFill>
              <a:sysClr val="windowText" lastClr="000000"/>
            </a:solidFill>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hristensen, Joseph (christensen@uidaho.edu)" refreshedDate="43341.545741666669" createdVersion="6" refreshedVersion="6" minRefreshableVersion="3" recordCount="373">
  <cacheSource type="worksheet">
    <worksheetSource name="Executive_Ed"/>
  </cacheSource>
  <cacheFields count="39">
    <cacheField name="Fiscal Year" numFmtId="0">
      <sharedItems/>
    </cacheField>
    <cacheField name="Fiscal Period" numFmtId="0">
      <sharedItems/>
    </cacheField>
    <cacheField name="Activity Date" numFmtId="22">
      <sharedItems containsSemiMixedTypes="0" containsNonDate="0" containsDate="1" containsString="0" minDate="2018-06-26T21:36:34" maxDate="2018-08-29T10:01:48"/>
    </cacheField>
    <cacheField name="Chart" numFmtId="0">
      <sharedItems/>
    </cacheField>
    <cacheField name="Document Code" numFmtId="0">
      <sharedItems count="170">
        <s v="I2013761"/>
        <s v="I2015988"/>
        <s v="F0145704"/>
        <s v="F0145976"/>
        <s v="Z0837701"/>
        <s v="L0000301"/>
        <s v="I2014966"/>
        <s v="I2013728"/>
        <s v="I2015967"/>
        <s v="F0145980"/>
        <s v="F0145978"/>
        <s v="J1209943"/>
        <s v="I2012964"/>
        <s v="I2012962"/>
        <s v="Z0837129"/>
        <s v="ET180717"/>
        <s v="I2017010"/>
        <s v="I2015481"/>
        <s v="I2013515"/>
        <s v="I2013368"/>
        <s v="I2015185"/>
        <s v="I2015189"/>
        <s v="I2015161"/>
        <s v="I2012571"/>
        <s v="F0145708"/>
        <s v="F0145705"/>
        <s v="F0145977"/>
        <s v="I2015966"/>
        <s v="J1212554"/>
        <s v="J1212276"/>
        <s v="I2015388"/>
        <s v="I2015462"/>
        <s v="I2015461"/>
        <s v="J1211371"/>
        <s v="Z0837251"/>
        <s v="J1210637"/>
        <s v="I2017233"/>
        <s v="I2019664"/>
        <s v="J1214291"/>
        <s v="F0146905"/>
        <s v="I2021354"/>
        <s v="F0146297"/>
        <s v="F0147201"/>
        <s v="I2021434"/>
        <s v="I2018394"/>
        <s v="Z0838904"/>
        <s v="Z0839477"/>
        <s v="J1214008"/>
        <s v="Z0838404"/>
        <s v="F0146352"/>
        <s v="I2022004"/>
        <s v="JF180813"/>
        <s v="F0146907"/>
        <s v="F0146301"/>
        <s v="F0146909"/>
        <s v="F0146299"/>
        <s v="CHTVD4CF"/>
        <s v="CTVD4CFR"/>
        <s v="JF180822"/>
        <s v="I2022235"/>
        <s v="I2016285"/>
        <s v="I2019982"/>
        <s v="I2021717"/>
        <s v="I2019989"/>
        <s v="I2017879"/>
        <s v="J1212601"/>
        <s v="I2017895"/>
        <s v="F0147202"/>
        <s v="F0146490"/>
        <s v="F0146298"/>
        <s v="F0146906"/>
        <s v="F0147094"/>
        <s v="F0147095"/>
        <s v="I2021534"/>
        <s v="PB050557"/>
        <s v="*0016544"/>
        <s v="*0016543"/>
        <s v="I2017855"/>
        <s v="I2021866"/>
        <s v="JF125649"/>
        <s v="I2017616"/>
        <s v="J1213447"/>
        <s v="F0145711" u="1"/>
        <s v="I2012629" u="1"/>
        <s v="J1212034" u="1"/>
        <s v="I2016872" u="1"/>
        <s v="J1212132" u="1"/>
        <s v="F0146234" u="1"/>
        <s v="F0145707" u="1"/>
        <s v="F0146227" u="1"/>
        <s v="J1211672" u="1"/>
        <s v="Z0838026" u="1"/>
        <s v="J1211648" u="1"/>
        <s v="J1211756" u="1"/>
        <s v="Z0837566" u="1"/>
        <s v="Z0837549" u="1"/>
        <s v="J1213111" u="1"/>
        <s v="J1213131" u="1"/>
        <s v="I2016405" u="1"/>
        <s v="J1211955" u="1"/>
        <s v="I2016327" u="1"/>
        <s v="F0145996" u="1"/>
        <s v="F0145979" u="1"/>
        <s v="J1212488" u="1"/>
        <s v="I2018458" u="1"/>
        <s v="JUL19LS" u="1"/>
        <s v="I2017127" u="1"/>
        <s v="F0146908" u="1"/>
        <s v="J1211373" u="1"/>
        <s v="I2017343" u="1"/>
        <s v="J1210944" u="1"/>
        <s v="P0055760" u="1"/>
        <s v="I2020311" u="1"/>
        <s v="F0146300" u="1"/>
        <s v="J1212008" u="1"/>
        <s v="Z0838011" u="1"/>
        <s v="I2016890" u="1"/>
        <s v="I2017383" u="1"/>
        <s v="I2012931" u="1"/>
        <s v="I2012748" u="1"/>
        <s v="I2015444" u="1"/>
        <s v="I2016849" u="1"/>
        <s v="I2015349" u="1"/>
        <s v="I2015376" u="1"/>
        <s v="I2015437" u="1"/>
        <s v="I2016886" u="1"/>
        <s v="I2018241" u="1"/>
        <s v="I2016889" u="1"/>
        <s v="J1211639" u="1"/>
        <s v="I2017940" u="1"/>
        <s v="J1213895" u="1"/>
        <s v="F0147170" u="1"/>
        <s v="I2013764" u="1"/>
        <s v="J1211956" u="1"/>
        <s v="F0147075" u="1"/>
        <s v="F0147136" u="1"/>
        <s v="J1211939" u="1"/>
        <s v="I2016338" u="1"/>
        <s v="J1211959" u="1"/>
        <s v="AUX30219" u="1"/>
        <s v="L0000314" u="1"/>
        <s v="J1210469" u="1"/>
        <s v="Z0837789" u="1"/>
        <s v="J1210716" u="1"/>
        <s v="I2016831" u="1"/>
        <s v="J1212131" u="1"/>
        <s v="J1212948" u="1"/>
        <s v="I2015442" u="1"/>
        <s v="J1213593" u="1"/>
        <s v="J1212988" u="1"/>
        <s v="I2015367" u="1"/>
        <s v="CM180808" u="1"/>
        <s v="F0146391" u="1"/>
        <s v="J1210414" u="1"/>
        <s v="J1211934" u="1"/>
        <s v="I2018265" u="1"/>
        <s v="I2016353" u="1"/>
        <s v="J1211957" u="1"/>
        <s v="L0000312" u="1"/>
        <s v="J1213109" u="1"/>
        <s v="J1210680" u="1"/>
        <s v="Z0838368" u="1"/>
        <s v="I2016477" u="1"/>
        <s v="J1212950" u="1"/>
        <s v="I2015136" u="1"/>
        <s v="J1210933" u="1"/>
        <s v="I2016842" u="1"/>
        <s v="I2018835" u="1"/>
        <s v="I2017247" u="1"/>
        <s v="I2018818" u="1"/>
      </sharedItems>
    </cacheField>
    <cacheField name="Document Reference" numFmtId="0">
      <sharedItems containsString="0" containsBlank="1" containsNumber="1" containsInteger="1" minValue="950748" maxValue="10707326"/>
    </cacheField>
    <cacheField name="Vendor Name" numFmtId="0">
      <sharedItems containsBlank="1"/>
    </cacheField>
    <cacheField name="Encumbrance Number" numFmtId="0">
      <sharedItems containsBlank="1"/>
    </cacheField>
    <cacheField name="Transaction Description" numFmtId="0">
      <sharedItems count="60">
        <s v="Sisodiya, Sanjay Ram."/>
        <s v="Johnson, Hana"/>
        <s v="HR Payroll 2018 UI 14 0"/>
        <s v="HR Payroll 2018 UI 15 0"/>
        <s v="0704 FEDEX 781704750803 MEMPHIS TN"/>
        <s v="FY19 Original Budget"/>
        <s v="Eveleth, Daniel Mark."/>
        <s v="0704 AMAZON MKTPLACE PMTS WWW. WWW."/>
        <s v="0703 AMAZON MKTPLACE PMTS WWW. WWW."/>
        <s v="0702 AMAZON.COM AMZN.COM/BILL WA"/>
        <s v="Larson, Erick John."/>
        <s v="0711 AMAZON MKTPLACE PMTS WWW. WWW."/>
        <s v="0711 AMAZON.COM AMZN.COM/BILL WA"/>
        <s v="0711 AMAZON MKTPLACE PMTS AMZN.COM/"/>
        <s v="hn-create new budget from DCK102"/>
        <s v="Peterson, Steven S.."/>
        <s v="0619 STAPLES       00107144 MOSCOW "/>
        <s v="CIT Dist Business Dept Endowment"/>
        <s v="e24 Technologies LLC"/>
        <s v="Language Line Services Inc"/>
        <s v="Volk, Molly Jo."/>
        <s v="Juker, Dawn R."/>
        <s v="V00354913 Juker, Dawn R."/>
        <s v="7-1 to 7-15-18 MotPool-Bloomsburg"/>
        <s v="V00605031 Stevenson, Chelsea N."/>
        <s v="0615 DOUBLE INKS 818-957-7114 CA"/>
        <s v="sm mod 3 reduces for CF"/>
        <s v="Boise State University"/>
        <s v="FP#10069 BC Andy S-CBE;bc"/>
        <s v="HR Payroll 2018 UI 17 0"/>
        <s v="City North American"/>
        <s v="HR Payroll 2018 UI 16 0"/>
        <s v="Encumbrance Salaries         (Orig)"/>
        <s v="Devezer, Berna"/>
        <s v="0725 OFFICE DEPOT #1078 800-463-376"/>
        <s v="0809 CDW GOVT #NRS2834 800-808-4239"/>
        <s v="0808 STAPLES DIRECT 800-3333330 MA"/>
        <s v="0807 OFFICE DEPOT #1078 800-463-376"/>
        <s v="0806 MICHAELS STORES 9534 MOSCOW ID"/>
        <s v="0812 GOOGLE *YOUTUBE PREMIU 855-836"/>
        <s v="0807 CDW GOVT #NQX8831 800-808-4239"/>
        <s v="Bkstr;APPLE MAGIC MOUSE 2"/>
        <s v="0731 AMZN MKTP US AMZN.COM/BILL WA"/>
        <s v="CNR motor pool  S Metlen renta"/>
        <s v="UI Fdn Bdgt Rollover fr  F27230"/>
        <s v="Post carry forward budget to FT 22"/>
        <s v="07/2018 CIT Distribution Budget"/>
        <s v="Culligan Water Conditioning"/>
        <s v="DS; UIB copier charges July 2018"/>
        <s v="HR Payroll 2018 UI 15 2"/>
        <s v="HR Payroll 2018 UI 14 1"/>
        <s v="HR Payroll 2018 UI 15 1"/>
        <s v="HR Payroll 2018 UI 14 2"/>
        <s v="Metlen, Scott K.."/>
        <s v="Open PO PB050557"/>
        <s v="Close PO PB050557"/>
        <s v="UI Fdn Bdgt Rollover fr  F26090"/>
        <s v="Jul 18 Gift Budget"/>
        <s v="UI Fdn Bdgt Rollover fr  F26321"/>
        <s v="eb; Fr 739999 (160) to 889999 (160)"/>
      </sharedItems>
    </cacheField>
    <cacheField name="Transaction Date" numFmtId="14">
      <sharedItems containsSemiMixedTypes="0" containsNonDate="0" containsDate="1" containsString="0" minDate="2018-07-01T00:00:00" maxDate="2018-08-31T00:00:00" count="31">
        <d v="2018-07-10T00:00:00"/>
        <d v="2018-07-24T00:00:00"/>
        <d v="2018-07-13T00:00:00"/>
        <d v="2018-07-27T00:00:00"/>
        <d v="2018-07-31T00:00:00"/>
        <d v="2018-07-01T00:00:00"/>
        <d v="2018-07-17T00:00:00"/>
        <d v="2018-07-05T00:00:00"/>
        <d v="2018-07-30T00:00:00"/>
        <d v="2018-07-19T00:00:00"/>
        <d v="2018-07-09T00:00:00"/>
        <d v="2018-07-18T00:00:00"/>
        <d v="2018-07-03T00:00:00"/>
        <d v="2018-07-06T00:00:00"/>
        <d v="2018-08-14T00:00:00"/>
        <d v="2018-08-17T00:00:00"/>
        <d v="2018-08-24T00:00:00"/>
        <d v="2018-08-22T00:00:00"/>
        <d v="2018-08-10T00:00:00"/>
        <d v="2018-08-07T00:00:00"/>
        <d v="2018-08-28T00:00:00"/>
        <d v="2018-08-03T00:00:00"/>
        <d v="2018-08-13T00:00:00"/>
        <d v="2018-08-23T00:00:00"/>
        <d v="2018-08-27T00:00:00"/>
        <d v="2018-08-30T00:00:00"/>
        <d v="2018-08-15T00:00:00"/>
        <d v="2018-08-01T00:00:00"/>
        <d v="2018-08-09T00:00:00"/>
        <d v="2018-08-21T00:00:00"/>
        <d v="2018-08-02T00:00:00"/>
      </sharedItems>
      <fieldGroup par="36" base="9">
        <rangePr groupBy="days" startDate="2018-07-01T00:00:00" endDate="2018-08-31T00:00:00"/>
        <groupItems count="368">
          <s v="&lt;7/1/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1/2018"/>
        </groupItems>
      </fieldGroup>
    </cacheField>
    <cacheField name="Transaction Type" numFmtId="0">
      <sharedItems count="32">
        <s v="INNI"/>
        <s v="HGNL"/>
        <s v="CCAR"/>
        <s v="BD01"/>
        <s v="GRRV"/>
        <s v="GRIC"/>
        <s v="BDPG"/>
        <s v="HFNL"/>
        <s v="CITD"/>
        <s v="BAGR"/>
        <s v="TVCL"/>
        <s v="IDM"/>
        <s v="IDDT"/>
        <s v="IDDP"/>
        <s v="HENC"/>
        <s v="IDGB"/>
        <s v="TMIS"/>
        <s v="BAGF"/>
        <s v="J020"/>
        <s v="IDG"/>
        <s v="PORD"/>
        <s v="POPN"/>
        <s v="POCL"/>
        <s v="INEI"/>
        <s v="JE"/>
        <s v="CHG1" u="1"/>
        <s v="ASCA" u="1"/>
        <s v="IDPS" u="1"/>
        <s v="IDDD" u="1"/>
        <s v="IDDC" u="1"/>
        <s v="JESF" u="1"/>
        <s v="IDCA" u="1"/>
      </sharedItems>
    </cacheField>
    <cacheField name="Fund Type" numFmtId="0">
      <sharedItems/>
    </cacheField>
    <cacheField name="Fund Type Title" numFmtId="0">
      <sharedItems count="5">
        <s v="General Education"/>
        <s v="Sponsored Programs"/>
        <s v="Local Service"/>
        <s v="Restricted Gifts"/>
        <s v="Student Fees"/>
      </sharedItems>
    </cacheField>
    <cacheField name="Fund" numFmtId="0">
      <sharedItems count="13">
        <s v="100000"/>
        <s v="222799"/>
        <s v="120476"/>
        <s v="210538"/>
        <s v="221078"/>
        <s v="210537"/>
        <s v="210535"/>
        <s v="220505"/>
        <s v="220378"/>
        <s v="210539"/>
        <s v="160117"/>
        <s v="160115" u="1"/>
        <s v="120477" u="1"/>
      </sharedItems>
    </cacheField>
    <cacheField name="Fund Title" numFmtId="0">
      <sharedItems/>
    </cacheField>
    <cacheField name="Level 3 Org" numFmtId="0">
      <sharedItems/>
    </cacheField>
    <cacheField name="Level 3 Org Title" numFmtId="0">
      <sharedItems/>
    </cacheField>
    <cacheField name="Index Code" numFmtId="0">
      <sharedItems containsSemiMixedTypes="0" containsString="0" containsNumber="1" containsInteger="1" minValue="889984" maxValue="889999" count="11">
        <n v="889992"/>
        <n v="889985"/>
        <n v="889991"/>
        <n v="889993"/>
        <n v="889996"/>
        <n v="889994"/>
        <n v="889995"/>
        <n v="889997"/>
        <n v="889998"/>
        <n v="889984"/>
        <n v="889999"/>
      </sharedItems>
    </cacheField>
    <cacheField name="Index Title" numFmtId="0">
      <sharedItems count="14">
        <s v="Business"/>
        <s v="BSU Economic Impact Analysis"/>
        <s v="Business Dept Misc"/>
        <s v="Dept of Bus Endowment Earnings"/>
        <s v="IDHW SHIP project"/>
        <s v="Process Mgmt &amp; Improvement Center"/>
        <s v="Business Development"/>
        <s v="Multiple: Metlen Student Educ Act"/>
        <s v="Micron S&amp;OP Process - SEA BUS456"/>
        <s v="Economics Unrestricted Gifts"/>
        <s v="Business Operating"/>
        <s v="Ctr for Bus Dev &amp; Entrepreneurship" u="1"/>
        <s v="Public Utilities Executive Course" u="1"/>
        <s v="Executive MBA" u="1"/>
      </sharedItems>
    </cacheField>
    <cacheField name="Organization" numFmtId="0">
      <sharedItems/>
    </cacheField>
    <cacheField name="Organization Title" numFmtId="0">
      <sharedItems/>
    </cacheField>
    <cacheField name="PE" numFmtId="0">
      <sharedItems count="12">
        <s v="30"/>
        <s v="12"/>
        <s v="10"/>
        <s v="20"/>
        <s v="RV"/>
        <s v="60"/>
        <s v="11"/>
        <s v="99"/>
        <s v="45"/>
        <s v="TI"/>
        <s v="70" u="1"/>
        <s v="80" u="1"/>
      </sharedItems>
    </cacheField>
    <cacheField name="PE Title" numFmtId="0">
      <sharedItems count="12">
        <s v="Other Expense"/>
        <s v="Temporary Help"/>
        <s v="Salaries"/>
        <s v="Travel"/>
        <s v="Revenue"/>
        <s v="Overhead"/>
        <s v="Fringe Benefits"/>
        <s v="Prior Year Carry Forward"/>
        <s v="&lt; $5K Non-Capital Outlay"/>
        <s v="Transfer In"/>
        <s v="Trustee/Benefits" u="1"/>
        <s v="Transfers" u="1"/>
      </sharedItems>
    </cacheField>
    <cacheField name="Account" numFmtId="0">
      <sharedItems count="70">
        <s v="E5070"/>
        <s v="E5320"/>
        <s v="E4135"/>
        <s v="E4106"/>
        <s v="E5023"/>
        <s v="10"/>
        <s v="E5397"/>
        <s v="E5720"/>
        <s v="E5410"/>
        <s v="E5381"/>
        <s v="R3761"/>
        <s v="E5982"/>
        <s v="E4108"/>
        <s v="60"/>
        <s v="11"/>
        <s v="E4280"/>
        <s v="E5625"/>
        <s v="R3811"/>
        <s v="E5199"/>
        <s v="E5030"/>
        <s v="E4283"/>
        <s v="E4282"/>
        <s v="E4281"/>
        <s v="E4110"/>
        <s v="E4175"/>
        <s v="E4105"/>
        <s v="30"/>
        <s v="20"/>
        <s v="E5172"/>
        <s v="R3711"/>
        <s v="E5396"/>
        <s v="E5371"/>
        <s v="E5360"/>
        <s v="E5055"/>
        <s v="E5025"/>
        <s v="E5005"/>
        <s v="E5986"/>
        <s v="E5365"/>
        <s v="99"/>
        <s v="E5392"/>
        <s v="E5889"/>
        <s v="E5045"/>
        <s v="45"/>
        <s v="12"/>
        <s v="E5465"/>
        <s v="E4145"/>
        <s v="T9122"/>
        <s v="E5999" u="1"/>
        <s v="E5992" u="1"/>
        <s v="E5153" u="1"/>
        <s v="E5998" u="1"/>
        <s v="70" u="1"/>
        <s v="E5368" u="1"/>
        <s v="R3311" u="1"/>
        <s v="E5671" u="1"/>
        <s v="E5170" u="1"/>
        <s v="E5367" u="1"/>
        <s v="E5749" u="1"/>
        <s v="E5670" u="1"/>
        <s v="R3206E" u="1"/>
        <s v="E5560" u="1"/>
        <s v="E5350" u="1"/>
        <s v="80" u="1"/>
        <s v="E7199" u="1"/>
        <s v="E5020" u="1"/>
        <s v="E7521" u="1"/>
        <s v="E5940" u="1"/>
        <s v="F9223" u="1"/>
        <s v="E5799" u="1"/>
        <s v="E5035" u="1"/>
      </sharedItems>
    </cacheField>
    <cacheField name="Account Title" numFmtId="0">
      <sharedItems count="70">
        <s v="Conference/Registration Fees"/>
        <s v="Software/Applications - Individual"/>
        <s v="Temporary Student"/>
        <s v="Staff  "/>
        <s v="Express Mail"/>
        <s v="Salaries"/>
        <s v="Per diem - Out-of-State"/>
        <s v="Educational Supplies"/>
        <s v="Office and Administrative Supplies"/>
        <s v="Airfare - Out-of-State"/>
        <s v="Grants &amp; Contracts - Private"/>
        <s v="Facilities and Admin Expense"/>
        <s v="Summer Salary"/>
        <s v="Overhead"/>
        <s v="Fringe Benefits"/>
        <s v="Faculty CFR Benefit Expense"/>
        <s v="R&amp;M Sup - Office Equipment"/>
        <s v="CIT Interest/Dividends"/>
        <s v="Other Professional Service"/>
        <s v="Telecommunications"/>
        <s v="Temporary CFR Benefit Expense"/>
        <s v="Student CFR Fringe Expense"/>
        <s v="Staff CFR Benefit Expense"/>
        <s v="Temporary Employee"/>
        <s v="Overtime - Covered by FLSA"/>
        <s v="Faculty  "/>
        <s v="Other Expense"/>
        <s v="Travel"/>
        <s v="Grants Subcontracts &gt;$25,000"/>
        <s v="Grants &amp; Contracts - Federal"/>
        <s v="Per diem - In-State"/>
        <s v="Motor Pool Vehicle - In-State"/>
        <s v="Personal Vehicle - In-State"/>
        <s v="Dues/Memberships"/>
        <s v="Printing &amp; Binding"/>
        <s v="Freight"/>
        <s v="Undistributed Proc. Card Purchases"/>
        <s v="Personal Vehicle - Out-of-State"/>
        <s v="Prior Year Carry Forward"/>
        <s v="Ground Transportation-Out-of-State"/>
        <s v="Utilities - Other Utilities"/>
        <s v="Photocopy Service"/>
        <s v="&lt; $5K Non-Capital Outlay"/>
        <s v="Temporary Help"/>
        <s v="Gasoline"/>
        <s v="Temporary Faculty"/>
        <s v="Trnsf In-Operations-Non Mandatory"/>
        <s v="Technology - Supplies" u="1"/>
        <s v="Payments to Indiv-Non 1099 Report" u="1"/>
        <s v="Rental Vehicles - In-State" u="1"/>
        <s v="Other Technical Services" u="1"/>
        <s v="Wkshps/Seminars/Institutes - Credit" u="1"/>
        <s v="Wkshps/Seminars/Institutes-Non Cr" u="1"/>
        <s v="Food" u="1"/>
        <s v="Other Rentals and Leases" u="1"/>
        <s v="Rental Vehicles - Out-of-State" u="1"/>
        <s v="Educational &amp; Training Asst Other" u="1"/>
        <s v="Refreshments &amp; Meals - Internal" u="1"/>
        <s v="Other Insurance" u="1"/>
        <s v="Transfers" u="1"/>
        <s v="Tickets" u="1"/>
        <s v="Misc Expenditures Other" u="1"/>
        <s v="Other Specific Use Supplies" u="1"/>
        <s v="Trustee/Benefits" u="1"/>
        <s v="Postage &amp; Mailing" u="1"/>
        <s v="Trnsf Out-Admin Fee Non-Mand" u="1"/>
        <s v="Consultants" u="1"/>
        <s v="Services for Users" u="1"/>
        <s v="Promotion" u="1"/>
        <s v="Photographic Service" u="1"/>
      </sharedItems>
    </cacheField>
    <cacheField name="Program" numFmtId="0">
      <sharedItems/>
    </cacheField>
    <cacheField name="Program Title" numFmtId="0">
      <sharedItems/>
    </cacheField>
    <cacheField name="Activity" numFmtId="0">
      <sharedItems/>
    </cacheField>
    <cacheField name="Activity Code Title" numFmtId="0">
      <sharedItems containsNonDate="0" containsString="0" containsBlank="1"/>
    </cacheField>
    <cacheField name="Location Code" numFmtId="0">
      <sharedItems containsNonDate="0" containsString="0" containsBlank="1"/>
    </cacheField>
    <cacheField name="Location Title" numFmtId="0">
      <sharedItems containsNonDate="0" containsString="0" containsBlank="1"/>
    </cacheField>
    <cacheField name="Dr Cr" numFmtId="0">
      <sharedItems/>
    </cacheField>
    <cacheField name="Original Budget" numFmtId="0">
      <sharedItems containsSemiMixedTypes="0" containsString="0" containsNumber="1" containsInteger="1" minValue="0" maxValue="2923965"/>
    </cacheField>
    <cacheField name="Adjusted Budget" numFmtId="0">
      <sharedItems containsSemiMixedTypes="0" containsString="0" containsNumber="1" minValue="-812389.89" maxValue="812389.89"/>
    </cacheField>
    <cacheField name="YTD" numFmtId="0">
      <sharedItems containsSemiMixedTypes="0" containsString="0" containsNumber="1" minValue="-901.32" maxValue="57176.71"/>
    </cacheField>
    <cacheField name="Encumbrance" numFmtId="0">
      <sharedItems containsSemiMixedTypes="0" containsString="0" containsNumber="1" minValue="-1047228.84" maxValue="2727109.59"/>
    </cacheField>
    <cacheField name="Months" numFmtId="0" databaseField="0">
      <fieldGroup base="9">
        <rangePr groupBy="months" startDate="2018-07-01T00:00:00" endDate="2018-08-31T00:00:00"/>
        <groupItems count="14">
          <s v="&lt;7/1/2018"/>
          <s v="Jan"/>
          <s v="Feb"/>
          <s v="Mar"/>
          <s v="Apr"/>
          <s v="May"/>
          <s v="Jun"/>
          <s v="Jul"/>
          <s v="Aug"/>
          <s v="Sep"/>
          <s v="Oct"/>
          <s v="Nov"/>
          <s v="Dec"/>
          <s v="&gt;8/31/2018"/>
        </groupItems>
      </fieldGroup>
    </cacheField>
    <cacheField name="Total Budget" numFmtId="0" formula="'Original Budget'+'Adjusted Budget'" databaseField="0"/>
    <cacheField name="Available Balances" numFmtId="0" formula="'Total Budget'-Encumbrance-YTD"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73">
  <r>
    <s v="19"/>
    <s v="01"/>
    <d v="2018-07-10T11:49:24"/>
    <s v="V"/>
    <x v="0"/>
    <m/>
    <s v="Sisodiya, Sanjay R."/>
    <m/>
    <x v="0"/>
    <x v="0"/>
    <x v="0"/>
    <s v="10"/>
    <x v="0"/>
    <x v="0"/>
    <s v="General Education"/>
    <s v="3996"/>
    <s v="College of Business &amp; Economics"/>
    <x v="0"/>
    <x v="0"/>
    <s v="889"/>
    <s v="Business"/>
    <x v="0"/>
    <x v="0"/>
    <x v="0"/>
    <x v="0"/>
    <s v="01INX"/>
    <s v="Instruction"/>
    <s v=""/>
    <m/>
    <m/>
    <m/>
    <s v="+"/>
    <n v="0"/>
    <n v="0"/>
    <n v="1365"/>
    <n v="0"/>
  </r>
  <r>
    <s v="19"/>
    <s v="01"/>
    <d v="2018-07-31T14:57:16"/>
    <s v="V"/>
    <x v="1"/>
    <m/>
    <s v="Johnson, Hana"/>
    <m/>
    <x v="1"/>
    <x v="1"/>
    <x v="0"/>
    <s v="10"/>
    <x v="0"/>
    <x v="0"/>
    <s v="General Education"/>
    <s v="3996"/>
    <s v="College of Business &amp; Economics"/>
    <x v="0"/>
    <x v="0"/>
    <s v="889"/>
    <s v="Business"/>
    <x v="0"/>
    <x v="0"/>
    <x v="1"/>
    <x v="1"/>
    <s v="01INX"/>
    <s v="Instruction"/>
    <s v=""/>
    <m/>
    <m/>
    <m/>
    <s v="+"/>
    <n v="0"/>
    <n v="0"/>
    <n v="150"/>
    <n v="0"/>
  </r>
  <r>
    <s v="19"/>
    <s v="01"/>
    <d v="2018-07-05T13:42:09"/>
    <s v="V"/>
    <x v="2"/>
    <m/>
    <m/>
    <m/>
    <x v="2"/>
    <x v="2"/>
    <x v="1"/>
    <s v="10"/>
    <x v="0"/>
    <x v="0"/>
    <s v="General Education"/>
    <s v="3996"/>
    <s v="College of Business &amp; Economics"/>
    <x v="0"/>
    <x v="0"/>
    <s v="889"/>
    <s v="Business"/>
    <x v="1"/>
    <x v="1"/>
    <x v="2"/>
    <x v="2"/>
    <s v="01INX"/>
    <s v="Instruction"/>
    <s v=""/>
    <m/>
    <m/>
    <m/>
    <s v="+"/>
    <n v="0"/>
    <n v="0"/>
    <n v="297"/>
    <n v="0"/>
  </r>
  <r>
    <s v="19"/>
    <s v="01"/>
    <d v="2018-07-05T13:42:09"/>
    <s v="V"/>
    <x v="2"/>
    <m/>
    <m/>
    <m/>
    <x v="2"/>
    <x v="2"/>
    <x v="1"/>
    <s v="10"/>
    <x v="0"/>
    <x v="0"/>
    <s v="General Education"/>
    <s v="3996"/>
    <s v="College of Business &amp; Economics"/>
    <x v="0"/>
    <x v="0"/>
    <s v="889"/>
    <s v="Business"/>
    <x v="2"/>
    <x v="2"/>
    <x v="3"/>
    <x v="3"/>
    <s v="01INX"/>
    <s v="Instruction"/>
    <s v=""/>
    <m/>
    <m/>
    <m/>
    <s v="+"/>
    <n v="0"/>
    <n v="0"/>
    <n v="1318.4"/>
    <n v="0"/>
  </r>
  <r>
    <s v="19"/>
    <s v="01"/>
    <d v="2018-07-19T14:50:52"/>
    <s v="V"/>
    <x v="3"/>
    <m/>
    <m/>
    <m/>
    <x v="3"/>
    <x v="3"/>
    <x v="1"/>
    <s v="10"/>
    <x v="0"/>
    <x v="0"/>
    <s v="General Education"/>
    <s v="3996"/>
    <s v="College of Business &amp; Economics"/>
    <x v="0"/>
    <x v="0"/>
    <s v="889"/>
    <s v="Business"/>
    <x v="1"/>
    <x v="1"/>
    <x v="2"/>
    <x v="2"/>
    <s v="01INX"/>
    <s v="Instruction"/>
    <s v=""/>
    <m/>
    <m/>
    <m/>
    <s v="+"/>
    <n v="0"/>
    <n v="0"/>
    <n v="393"/>
    <n v="0"/>
  </r>
  <r>
    <s v="19"/>
    <s v="01"/>
    <d v="2018-07-19T14:50:52"/>
    <s v="V"/>
    <x v="3"/>
    <m/>
    <m/>
    <m/>
    <x v="3"/>
    <x v="3"/>
    <x v="1"/>
    <s v="10"/>
    <x v="0"/>
    <x v="0"/>
    <s v="General Education"/>
    <s v="3996"/>
    <s v="College of Business &amp; Economics"/>
    <x v="0"/>
    <x v="0"/>
    <s v="889"/>
    <s v="Business"/>
    <x v="2"/>
    <x v="2"/>
    <x v="3"/>
    <x v="3"/>
    <s v="01INX"/>
    <s v="Instruction"/>
    <s v=""/>
    <m/>
    <m/>
    <m/>
    <s v="+"/>
    <n v="0"/>
    <n v="0"/>
    <n v="1340.01"/>
    <n v="0"/>
  </r>
  <r>
    <s v="19"/>
    <s v="01"/>
    <d v="2018-07-25T15:42:27"/>
    <s v="V"/>
    <x v="4"/>
    <m/>
    <m/>
    <m/>
    <x v="4"/>
    <x v="4"/>
    <x v="2"/>
    <s v="10"/>
    <x v="0"/>
    <x v="0"/>
    <s v="General Education"/>
    <s v="3996"/>
    <s v="College of Business &amp; Economics"/>
    <x v="0"/>
    <x v="0"/>
    <s v="889"/>
    <s v="Business"/>
    <x v="0"/>
    <x v="0"/>
    <x v="4"/>
    <x v="4"/>
    <s v="01INX"/>
    <s v="Instruction"/>
    <s v=""/>
    <m/>
    <m/>
    <m/>
    <s v="+"/>
    <n v="0"/>
    <n v="0"/>
    <n v="47.7"/>
    <n v="0"/>
  </r>
  <r>
    <s v="19"/>
    <s v="01"/>
    <d v="2018-06-26T21:36:34"/>
    <s v="V"/>
    <x v="5"/>
    <m/>
    <m/>
    <m/>
    <x v="5"/>
    <x v="5"/>
    <x v="3"/>
    <s v="10"/>
    <x v="0"/>
    <x v="0"/>
    <s v="General Education"/>
    <s v="3996"/>
    <s v="College of Business &amp; Economics"/>
    <x v="0"/>
    <x v="0"/>
    <s v="889"/>
    <s v="Business"/>
    <x v="2"/>
    <x v="2"/>
    <x v="5"/>
    <x v="5"/>
    <s v="01INX"/>
    <s v="Instruction"/>
    <s v=""/>
    <m/>
    <m/>
    <m/>
    <s v="+"/>
    <n v="2923965"/>
    <n v="0"/>
    <n v="0"/>
    <n v="0"/>
  </r>
  <r>
    <s v="19"/>
    <s v="01"/>
    <d v="2018-07-17T10:57:14"/>
    <s v="V"/>
    <x v="6"/>
    <m/>
    <s v="Sisodiya, Sanjay R."/>
    <m/>
    <x v="0"/>
    <x v="6"/>
    <x v="0"/>
    <s v="10"/>
    <x v="0"/>
    <x v="0"/>
    <s v="General Education"/>
    <s v="3996"/>
    <s v="College of Business &amp; Economics"/>
    <x v="0"/>
    <x v="0"/>
    <s v="889"/>
    <s v="Business"/>
    <x v="3"/>
    <x v="3"/>
    <x v="6"/>
    <x v="6"/>
    <s v="01INX"/>
    <s v="Instruction"/>
    <s v=""/>
    <m/>
    <m/>
    <m/>
    <s v="+"/>
    <n v="0"/>
    <n v="0"/>
    <n v="267.75"/>
    <n v="0"/>
  </r>
  <r>
    <s v="19"/>
    <s v="01"/>
    <d v="2018-07-10T11:07:18"/>
    <s v="V"/>
    <x v="7"/>
    <m/>
    <s v="Eveleth, Daniel M."/>
    <m/>
    <x v="6"/>
    <x v="0"/>
    <x v="0"/>
    <s v="10"/>
    <x v="0"/>
    <x v="0"/>
    <s v="General Education"/>
    <s v="3996"/>
    <s v="College of Business &amp; Economics"/>
    <x v="0"/>
    <x v="0"/>
    <s v="889"/>
    <s v="Business"/>
    <x v="3"/>
    <x v="3"/>
    <x v="6"/>
    <x v="6"/>
    <s v="01INX"/>
    <s v="Instruction"/>
    <s v=""/>
    <m/>
    <m/>
    <m/>
    <s v="+"/>
    <n v="0"/>
    <n v="0"/>
    <n v="1220.1300000000001"/>
    <n v="0"/>
  </r>
  <r>
    <s v="19"/>
    <s v="01"/>
    <d v="2018-07-10T11:07:18"/>
    <s v="V"/>
    <x v="7"/>
    <m/>
    <s v="Eveleth, Daniel M."/>
    <m/>
    <x v="6"/>
    <x v="0"/>
    <x v="0"/>
    <s v="10"/>
    <x v="0"/>
    <x v="0"/>
    <s v="General Education"/>
    <s v="3996"/>
    <s v="College of Business &amp; Economics"/>
    <x v="0"/>
    <x v="0"/>
    <s v="889"/>
    <s v="Business"/>
    <x v="3"/>
    <x v="3"/>
    <x v="6"/>
    <x v="6"/>
    <s v="01INX"/>
    <s v="Instruction"/>
    <s v=""/>
    <m/>
    <m/>
    <m/>
    <s v="+"/>
    <n v="0"/>
    <n v="0"/>
    <n v="153"/>
    <n v="0"/>
  </r>
  <r>
    <s v="19"/>
    <s v="01"/>
    <d v="2018-07-25T15:42:27"/>
    <s v="V"/>
    <x v="4"/>
    <m/>
    <m/>
    <m/>
    <x v="7"/>
    <x v="4"/>
    <x v="2"/>
    <s v="10"/>
    <x v="0"/>
    <x v="0"/>
    <s v="General Education"/>
    <s v="3996"/>
    <s v="College of Business &amp; Economics"/>
    <x v="0"/>
    <x v="0"/>
    <s v="889"/>
    <s v="Business"/>
    <x v="0"/>
    <x v="0"/>
    <x v="7"/>
    <x v="7"/>
    <s v="01INX"/>
    <s v="Instruction"/>
    <s v=""/>
    <m/>
    <m/>
    <m/>
    <s v="+"/>
    <n v="0"/>
    <n v="0"/>
    <n v="10.56"/>
    <n v="0"/>
  </r>
  <r>
    <s v="19"/>
    <s v="01"/>
    <d v="2018-07-25T15:42:27"/>
    <s v="V"/>
    <x v="4"/>
    <m/>
    <m/>
    <m/>
    <x v="8"/>
    <x v="4"/>
    <x v="2"/>
    <s v="10"/>
    <x v="0"/>
    <x v="0"/>
    <s v="General Education"/>
    <s v="3996"/>
    <s v="College of Business &amp; Economics"/>
    <x v="0"/>
    <x v="0"/>
    <s v="889"/>
    <s v="Business"/>
    <x v="0"/>
    <x v="0"/>
    <x v="7"/>
    <x v="7"/>
    <s v="01INX"/>
    <s v="Instruction"/>
    <s v=""/>
    <m/>
    <m/>
    <m/>
    <s v="+"/>
    <n v="0"/>
    <n v="0"/>
    <n v="85.71"/>
    <n v="0"/>
  </r>
  <r>
    <s v="19"/>
    <s v="01"/>
    <d v="2018-07-25T15:42:27"/>
    <s v="V"/>
    <x v="4"/>
    <m/>
    <m/>
    <m/>
    <x v="9"/>
    <x v="4"/>
    <x v="2"/>
    <s v="10"/>
    <x v="0"/>
    <x v="0"/>
    <s v="General Education"/>
    <s v="3996"/>
    <s v="College of Business &amp; Economics"/>
    <x v="0"/>
    <x v="0"/>
    <s v="889"/>
    <s v="Business"/>
    <x v="0"/>
    <x v="0"/>
    <x v="7"/>
    <x v="7"/>
    <s v="01INX"/>
    <s v="Instruction"/>
    <s v=""/>
    <m/>
    <m/>
    <m/>
    <s v="+"/>
    <n v="0"/>
    <n v="0"/>
    <n v="22.4"/>
    <n v="0"/>
  </r>
  <r>
    <s v="19"/>
    <s v="01"/>
    <d v="2018-07-31T14:57:16"/>
    <s v="V"/>
    <x v="8"/>
    <m/>
    <s v="Larson, Erick J."/>
    <m/>
    <x v="10"/>
    <x v="1"/>
    <x v="0"/>
    <s v="10"/>
    <x v="0"/>
    <x v="0"/>
    <s v="General Education"/>
    <s v="3996"/>
    <s v="College of Business &amp; Economics"/>
    <x v="0"/>
    <x v="0"/>
    <s v="889"/>
    <s v="Business"/>
    <x v="0"/>
    <x v="0"/>
    <x v="7"/>
    <x v="7"/>
    <s v="01INX"/>
    <s v="Instruction"/>
    <s v=""/>
    <m/>
    <m/>
    <m/>
    <s v="+"/>
    <n v="0"/>
    <n v="0"/>
    <n v="74.3"/>
    <n v="0"/>
  </r>
  <r>
    <s v="19"/>
    <s v="01"/>
    <d v="2018-07-25T15:42:27"/>
    <s v="V"/>
    <x v="4"/>
    <m/>
    <m/>
    <m/>
    <x v="11"/>
    <x v="4"/>
    <x v="2"/>
    <s v="10"/>
    <x v="0"/>
    <x v="0"/>
    <s v="General Education"/>
    <s v="3996"/>
    <s v="College of Business &amp; Economics"/>
    <x v="0"/>
    <x v="0"/>
    <s v="889"/>
    <s v="Business"/>
    <x v="0"/>
    <x v="0"/>
    <x v="8"/>
    <x v="8"/>
    <s v="01INX"/>
    <s v="Instruction"/>
    <s v=""/>
    <m/>
    <m/>
    <m/>
    <s v="+"/>
    <n v="0"/>
    <n v="0"/>
    <n v="10.61"/>
    <n v="0"/>
  </r>
  <r>
    <s v="19"/>
    <s v="01"/>
    <d v="2018-07-25T15:42:27"/>
    <s v="V"/>
    <x v="4"/>
    <m/>
    <m/>
    <m/>
    <x v="12"/>
    <x v="4"/>
    <x v="2"/>
    <s v="10"/>
    <x v="0"/>
    <x v="0"/>
    <s v="General Education"/>
    <s v="3996"/>
    <s v="College of Business &amp; Economics"/>
    <x v="0"/>
    <x v="0"/>
    <s v="889"/>
    <s v="Business"/>
    <x v="0"/>
    <x v="0"/>
    <x v="8"/>
    <x v="8"/>
    <s v="01INX"/>
    <s v="Instruction"/>
    <s v=""/>
    <m/>
    <m/>
    <m/>
    <s v="+"/>
    <n v="0"/>
    <n v="0"/>
    <n v="20.12"/>
    <n v="0"/>
  </r>
  <r>
    <s v="19"/>
    <s v="01"/>
    <d v="2018-07-25T15:42:27"/>
    <s v="V"/>
    <x v="4"/>
    <m/>
    <m/>
    <m/>
    <x v="13"/>
    <x v="4"/>
    <x v="2"/>
    <s v="10"/>
    <x v="0"/>
    <x v="0"/>
    <s v="General Education"/>
    <s v="3996"/>
    <s v="College of Business &amp; Economics"/>
    <x v="0"/>
    <x v="0"/>
    <s v="889"/>
    <s v="Business"/>
    <x v="0"/>
    <x v="0"/>
    <x v="8"/>
    <x v="8"/>
    <s v="01INX"/>
    <s v="Instruction"/>
    <s v=""/>
    <m/>
    <m/>
    <m/>
    <s v="+"/>
    <n v="0"/>
    <n v="0"/>
    <n v="217.97"/>
    <n v="0"/>
  </r>
  <r>
    <s v="19"/>
    <s v="01"/>
    <d v="2018-07-17T10:57:14"/>
    <s v="V"/>
    <x v="6"/>
    <m/>
    <s v="Sisodiya, Sanjay R."/>
    <m/>
    <x v="0"/>
    <x v="6"/>
    <x v="0"/>
    <s v="10"/>
    <x v="0"/>
    <x v="0"/>
    <s v="General Education"/>
    <s v="3996"/>
    <s v="College of Business &amp; Economics"/>
    <x v="0"/>
    <x v="0"/>
    <s v="889"/>
    <s v="Business"/>
    <x v="3"/>
    <x v="3"/>
    <x v="9"/>
    <x v="9"/>
    <s v="01INX"/>
    <s v="Instruction"/>
    <s v=""/>
    <m/>
    <m/>
    <m/>
    <s v="+"/>
    <n v="0"/>
    <n v="0"/>
    <n v="419"/>
    <n v="0"/>
  </r>
  <r>
    <s v="19"/>
    <s v="01"/>
    <d v="2018-07-10T11:07:18"/>
    <s v="V"/>
    <x v="7"/>
    <m/>
    <s v="Eveleth, Daniel M."/>
    <m/>
    <x v="6"/>
    <x v="0"/>
    <x v="0"/>
    <s v="10"/>
    <x v="0"/>
    <x v="0"/>
    <s v="General Education"/>
    <s v="3996"/>
    <s v="College of Business &amp; Economics"/>
    <x v="0"/>
    <x v="0"/>
    <s v="889"/>
    <s v="Business"/>
    <x v="3"/>
    <x v="3"/>
    <x v="9"/>
    <x v="9"/>
    <s v="01INX"/>
    <s v="Instruction"/>
    <s v=""/>
    <m/>
    <m/>
    <m/>
    <s v="+"/>
    <n v="0"/>
    <n v="0"/>
    <n v="338.41"/>
    <n v="0"/>
  </r>
  <r>
    <s v="19"/>
    <s v="01"/>
    <d v="2018-07-19T15:00:24"/>
    <s v="V"/>
    <x v="9"/>
    <m/>
    <m/>
    <m/>
    <x v="3"/>
    <x v="3"/>
    <x v="4"/>
    <s v="22"/>
    <x v="1"/>
    <x v="1"/>
    <s v="BSU Economic Impact Analysis"/>
    <s v="3996"/>
    <s v="College of Business &amp; Economics"/>
    <x v="1"/>
    <x v="1"/>
    <s v="889"/>
    <s v="Business"/>
    <x v="4"/>
    <x v="4"/>
    <x v="10"/>
    <x v="10"/>
    <s v="03PSO"/>
    <s v="Public Service On Campus"/>
    <s v=""/>
    <m/>
    <m/>
    <m/>
    <s v="+"/>
    <n v="0"/>
    <n v="0"/>
    <n v="848.99"/>
    <n v="0"/>
  </r>
  <r>
    <s v="19"/>
    <s v="01"/>
    <d v="2018-07-19T15:00:24"/>
    <s v="V"/>
    <x v="9"/>
    <m/>
    <m/>
    <m/>
    <x v="3"/>
    <x v="3"/>
    <x v="5"/>
    <s v="22"/>
    <x v="1"/>
    <x v="1"/>
    <s v="BSU Economic Impact Analysis"/>
    <s v="3996"/>
    <s v="College of Business &amp; Economics"/>
    <x v="1"/>
    <x v="1"/>
    <s v="889"/>
    <s v="Business"/>
    <x v="5"/>
    <x v="5"/>
    <x v="11"/>
    <x v="11"/>
    <s v="03PSO"/>
    <s v="Public Service On Campus"/>
    <s v=""/>
    <m/>
    <m/>
    <m/>
    <s v="+"/>
    <n v="0"/>
    <n v="0"/>
    <n v="220.11"/>
    <n v="0"/>
  </r>
  <r>
    <s v="19"/>
    <s v="01"/>
    <d v="2018-07-19T14:56:58"/>
    <s v="V"/>
    <x v="10"/>
    <m/>
    <m/>
    <m/>
    <x v="3"/>
    <x v="3"/>
    <x v="4"/>
    <s v="22"/>
    <x v="1"/>
    <x v="1"/>
    <s v="BSU Economic Impact Analysis"/>
    <s v="3996"/>
    <s v="College of Business &amp; Economics"/>
    <x v="1"/>
    <x v="1"/>
    <s v="889"/>
    <s v="Business"/>
    <x v="4"/>
    <x v="4"/>
    <x v="10"/>
    <x v="10"/>
    <s v="03PSO"/>
    <s v="Public Service On Campus"/>
    <s v=""/>
    <m/>
    <m/>
    <m/>
    <s v="+"/>
    <n v="0"/>
    <n v="0"/>
    <n v="3203.75"/>
    <n v="0"/>
  </r>
  <r>
    <s v="19"/>
    <s v="01"/>
    <d v="2018-07-19T14:56:58"/>
    <s v="V"/>
    <x v="10"/>
    <m/>
    <m/>
    <m/>
    <x v="3"/>
    <x v="3"/>
    <x v="5"/>
    <s v="22"/>
    <x v="1"/>
    <x v="1"/>
    <s v="BSU Economic Impact Analysis"/>
    <s v="3996"/>
    <s v="College of Business &amp; Economics"/>
    <x v="1"/>
    <x v="1"/>
    <s v="889"/>
    <s v="Business"/>
    <x v="5"/>
    <x v="5"/>
    <x v="11"/>
    <x v="11"/>
    <s v="03PSO"/>
    <s v="Public Service On Campus"/>
    <s v=""/>
    <m/>
    <m/>
    <m/>
    <s v="+"/>
    <n v="0"/>
    <n v="0"/>
    <n v="830.6"/>
    <n v="0"/>
  </r>
  <r>
    <s v="19"/>
    <s v="01"/>
    <d v="2018-07-19T14:56:12"/>
    <s v="V"/>
    <x v="10"/>
    <m/>
    <m/>
    <m/>
    <x v="3"/>
    <x v="3"/>
    <x v="1"/>
    <s v="22"/>
    <x v="1"/>
    <x v="1"/>
    <s v="BSU Economic Impact Analysis"/>
    <s v="3996"/>
    <s v="College of Business &amp; Economics"/>
    <x v="1"/>
    <x v="1"/>
    <s v="889"/>
    <s v="Business"/>
    <x v="2"/>
    <x v="2"/>
    <x v="12"/>
    <x v="12"/>
    <s v="03PSO"/>
    <s v="Public Service On Campus"/>
    <s v=""/>
    <m/>
    <m/>
    <m/>
    <s v="+"/>
    <n v="0"/>
    <n v="0"/>
    <n v="2373.15"/>
    <n v="0"/>
  </r>
  <r>
    <s v="19"/>
    <s v="01"/>
    <d v="2018-06-29T15:39:27"/>
    <s v="V"/>
    <x v="11"/>
    <m/>
    <m/>
    <m/>
    <x v="14"/>
    <x v="5"/>
    <x v="6"/>
    <s v="22"/>
    <x v="1"/>
    <x v="1"/>
    <s v="BSU Economic Impact Analysis"/>
    <s v="3996"/>
    <s v="College of Business &amp; Economics"/>
    <x v="1"/>
    <x v="1"/>
    <s v="889"/>
    <s v="Business"/>
    <x v="5"/>
    <x v="5"/>
    <x v="13"/>
    <x v="13"/>
    <s v="03PSO"/>
    <s v="Public Service On Campus"/>
    <s v=""/>
    <m/>
    <m/>
    <m/>
    <s v="+"/>
    <n v="2960"/>
    <n v="0"/>
    <n v="0"/>
    <n v="0"/>
  </r>
  <r>
    <s v="19"/>
    <s v="01"/>
    <d v="2018-06-29T15:39:27"/>
    <s v="V"/>
    <x v="11"/>
    <m/>
    <m/>
    <m/>
    <x v="14"/>
    <x v="5"/>
    <x v="6"/>
    <s v="22"/>
    <x v="1"/>
    <x v="1"/>
    <s v="BSU Economic Impact Analysis"/>
    <s v="3996"/>
    <s v="College of Business &amp; Economics"/>
    <x v="1"/>
    <x v="1"/>
    <s v="889"/>
    <s v="Business"/>
    <x v="6"/>
    <x v="6"/>
    <x v="14"/>
    <x v="14"/>
    <s v="03PSO"/>
    <s v="Public Service On Campus"/>
    <s v=""/>
    <m/>
    <m/>
    <m/>
    <s v="+"/>
    <n v="1814"/>
    <n v="0"/>
    <n v="0"/>
    <n v="0"/>
  </r>
  <r>
    <s v="19"/>
    <s v="01"/>
    <d v="2018-06-29T15:39:27"/>
    <s v="V"/>
    <x v="11"/>
    <m/>
    <m/>
    <m/>
    <x v="14"/>
    <x v="5"/>
    <x v="6"/>
    <s v="22"/>
    <x v="1"/>
    <x v="1"/>
    <s v="BSU Economic Impact Analysis"/>
    <s v="3996"/>
    <s v="College of Business &amp; Economics"/>
    <x v="1"/>
    <x v="1"/>
    <s v="889"/>
    <s v="Business"/>
    <x v="2"/>
    <x v="2"/>
    <x v="5"/>
    <x v="5"/>
    <s v="03PSO"/>
    <s v="Public Service On Campus"/>
    <s v=""/>
    <m/>
    <m/>
    <m/>
    <s v="+"/>
    <n v="6645"/>
    <n v="0"/>
    <n v="0"/>
    <n v="0"/>
  </r>
  <r>
    <s v="19"/>
    <s v="01"/>
    <d v="2018-07-19T14:59:00"/>
    <s v="V"/>
    <x v="9"/>
    <m/>
    <m/>
    <m/>
    <x v="3"/>
    <x v="3"/>
    <x v="7"/>
    <s v="22"/>
    <x v="1"/>
    <x v="1"/>
    <s v="BSU Economic Impact Analysis"/>
    <s v="3996"/>
    <s v="College of Business &amp; Economics"/>
    <x v="1"/>
    <x v="1"/>
    <s v="889"/>
    <s v="Business"/>
    <x v="6"/>
    <x v="6"/>
    <x v="15"/>
    <x v="15"/>
    <s v="03PSO"/>
    <s v="Public Service On Campus"/>
    <s v=""/>
    <m/>
    <m/>
    <m/>
    <s v="+"/>
    <n v="0"/>
    <n v="0"/>
    <n v="628.88"/>
    <n v="0"/>
  </r>
  <r>
    <s v="19"/>
    <s v="01"/>
    <d v="2018-07-09T21:34:59"/>
    <s v="V"/>
    <x v="12"/>
    <m/>
    <s v="Peterson, Steven S."/>
    <m/>
    <x v="15"/>
    <x v="7"/>
    <x v="0"/>
    <s v="12"/>
    <x v="2"/>
    <x v="2"/>
    <s v="Business Dept Misc"/>
    <s v="3996"/>
    <s v="College of Business &amp; Economics"/>
    <x v="2"/>
    <x v="2"/>
    <s v="889"/>
    <s v="Business"/>
    <x v="0"/>
    <x v="0"/>
    <x v="16"/>
    <x v="16"/>
    <s v="01UNA"/>
    <s v="Other Institutional Act &amp; Unallow"/>
    <s v=""/>
    <m/>
    <m/>
    <m/>
    <s v="+"/>
    <n v="0"/>
    <n v="0"/>
    <n v="143.07"/>
    <n v="0"/>
  </r>
  <r>
    <s v="19"/>
    <s v="01"/>
    <d v="2018-07-09T15:27:52"/>
    <s v="V"/>
    <x v="13"/>
    <m/>
    <s v="Peterson, Steven S."/>
    <m/>
    <x v="15"/>
    <x v="7"/>
    <x v="0"/>
    <s v="12"/>
    <x v="2"/>
    <x v="2"/>
    <s v="Business Dept Misc"/>
    <s v="3996"/>
    <s v="College of Business &amp; Economics"/>
    <x v="2"/>
    <x v="2"/>
    <s v="889"/>
    <s v="Business"/>
    <x v="0"/>
    <x v="0"/>
    <x v="16"/>
    <x v="16"/>
    <s v="01UNA"/>
    <s v="Other Institutional Act &amp; Unallow"/>
    <s v=""/>
    <m/>
    <m/>
    <m/>
    <s v="+"/>
    <n v="0"/>
    <n v="0"/>
    <n v="52.99"/>
    <n v="0"/>
  </r>
  <r>
    <s v="19"/>
    <s v="01"/>
    <d v="2018-07-11T11:22:21"/>
    <s v="V"/>
    <x v="14"/>
    <m/>
    <m/>
    <m/>
    <x v="16"/>
    <x v="6"/>
    <x v="2"/>
    <s v="12"/>
    <x v="2"/>
    <x v="2"/>
    <s v="Business Dept Misc"/>
    <s v="3996"/>
    <s v="College of Business &amp; Economics"/>
    <x v="2"/>
    <x v="2"/>
    <s v="889"/>
    <s v="Business"/>
    <x v="0"/>
    <x v="0"/>
    <x v="8"/>
    <x v="8"/>
    <s v="01UNA"/>
    <s v="Other Institutional Act &amp; Unallow"/>
    <s v=""/>
    <m/>
    <m/>
    <m/>
    <s v="+"/>
    <n v="0"/>
    <n v="0"/>
    <n v="67.98"/>
    <n v="0"/>
  </r>
  <r>
    <s v="19"/>
    <s v="01"/>
    <d v="2018-07-17T13:21:36"/>
    <s v="V"/>
    <x v="15"/>
    <m/>
    <m/>
    <m/>
    <x v="17"/>
    <x v="6"/>
    <x v="8"/>
    <s v="21"/>
    <x v="3"/>
    <x v="3"/>
    <s v="Dept of Bus Endowment Earnings"/>
    <s v="3996"/>
    <s v="College of Business &amp; Economics"/>
    <x v="3"/>
    <x v="3"/>
    <s v="889"/>
    <s v="Business"/>
    <x v="4"/>
    <x v="4"/>
    <x v="17"/>
    <x v="17"/>
    <s v="01UNA"/>
    <s v="Other Institutional Act &amp; Unallow"/>
    <s v=""/>
    <m/>
    <m/>
    <m/>
    <s v="+"/>
    <n v="0"/>
    <n v="0"/>
    <n v="26682.77"/>
    <n v="0"/>
  </r>
  <r>
    <s v="19"/>
    <s v="01"/>
    <d v="2018-08-01T09:23:08"/>
    <s v="V"/>
    <x v="16"/>
    <m/>
    <s v="e24 Technologies LLC"/>
    <m/>
    <x v="18"/>
    <x v="8"/>
    <x v="0"/>
    <s v="22"/>
    <x v="1"/>
    <x v="4"/>
    <s v="IDHW SHIP project"/>
    <s v="3996"/>
    <s v="College of Business &amp; Economics"/>
    <x v="4"/>
    <x v="4"/>
    <s v="889"/>
    <s v="Business"/>
    <x v="0"/>
    <x v="0"/>
    <x v="18"/>
    <x v="18"/>
    <s v="02ORF"/>
    <s v="Organized Research Off Campus"/>
    <s v=""/>
    <m/>
    <m/>
    <m/>
    <s v="+"/>
    <n v="0"/>
    <n v="0"/>
    <n v="105.3"/>
    <n v="0"/>
  </r>
  <r>
    <s v="19"/>
    <s v="01"/>
    <d v="2018-07-25T07:38:17"/>
    <s v="V"/>
    <x v="17"/>
    <m/>
    <s v="e24 Technologies LLC"/>
    <m/>
    <x v="18"/>
    <x v="9"/>
    <x v="0"/>
    <s v="22"/>
    <x v="1"/>
    <x v="4"/>
    <s v="IDHW SHIP project"/>
    <s v="3996"/>
    <s v="College of Business &amp; Economics"/>
    <x v="4"/>
    <x v="4"/>
    <s v="889"/>
    <s v="Business"/>
    <x v="0"/>
    <x v="0"/>
    <x v="18"/>
    <x v="18"/>
    <s v="02ORF"/>
    <s v="Organized Research Off Campus"/>
    <s v=""/>
    <m/>
    <m/>
    <m/>
    <s v="+"/>
    <n v="0"/>
    <n v="0"/>
    <n v="126"/>
    <n v="0"/>
  </r>
  <r>
    <s v="19"/>
    <s v="01"/>
    <d v="2018-07-10T08:36:51"/>
    <s v="V"/>
    <x v="18"/>
    <m/>
    <s v="e24 Technologies LLC"/>
    <m/>
    <x v="18"/>
    <x v="10"/>
    <x v="0"/>
    <s v="22"/>
    <x v="1"/>
    <x v="4"/>
    <s v="IDHW SHIP project"/>
    <s v="3996"/>
    <s v="College of Business &amp; Economics"/>
    <x v="4"/>
    <x v="4"/>
    <s v="889"/>
    <s v="Business"/>
    <x v="0"/>
    <x v="0"/>
    <x v="18"/>
    <x v="18"/>
    <s v="02ORF"/>
    <s v="Organized Research Off Campus"/>
    <s v=""/>
    <m/>
    <m/>
    <m/>
    <s v="+"/>
    <n v="0"/>
    <n v="0"/>
    <n v="65.7"/>
    <n v="0"/>
  </r>
  <r>
    <s v="19"/>
    <s v="01"/>
    <d v="2018-07-17T07:59:12"/>
    <s v="V"/>
    <x v="19"/>
    <m/>
    <s v="Language Line Services Inc"/>
    <m/>
    <x v="19"/>
    <x v="10"/>
    <x v="0"/>
    <s v="22"/>
    <x v="1"/>
    <x v="4"/>
    <s v="IDHW SHIP project"/>
    <s v="3996"/>
    <s v="College of Business &amp; Economics"/>
    <x v="4"/>
    <x v="4"/>
    <s v="889"/>
    <s v="Business"/>
    <x v="0"/>
    <x v="0"/>
    <x v="18"/>
    <x v="18"/>
    <s v="02ORF"/>
    <s v="Organized Research Off Campus"/>
    <s v=""/>
    <m/>
    <m/>
    <m/>
    <s v="+"/>
    <n v="0"/>
    <n v="0"/>
    <n v="348.89"/>
    <n v="0"/>
  </r>
  <r>
    <s v="19"/>
    <s v="01"/>
    <d v="2018-07-19T09:40:42"/>
    <s v="V"/>
    <x v="20"/>
    <m/>
    <s v="e24 Technologies LLC"/>
    <m/>
    <x v="18"/>
    <x v="11"/>
    <x v="0"/>
    <s v="22"/>
    <x v="1"/>
    <x v="4"/>
    <s v="IDHW SHIP project"/>
    <s v="3996"/>
    <s v="College of Business &amp; Economics"/>
    <x v="4"/>
    <x v="4"/>
    <s v="889"/>
    <s v="Business"/>
    <x v="0"/>
    <x v="0"/>
    <x v="18"/>
    <x v="18"/>
    <s v="02ORF"/>
    <s v="Organized Research Off Campus"/>
    <s v=""/>
    <m/>
    <m/>
    <m/>
    <s v="+"/>
    <n v="0"/>
    <n v="0"/>
    <n v="114.3"/>
    <n v="0"/>
  </r>
  <r>
    <s v="19"/>
    <s v="01"/>
    <d v="2018-07-19T07:54:26"/>
    <s v="V"/>
    <x v="21"/>
    <m/>
    <s v="e24 Technologies LLC"/>
    <m/>
    <x v="18"/>
    <x v="11"/>
    <x v="0"/>
    <s v="22"/>
    <x v="1"/>
    <x v="4"/>
    <s v="IDHW SHIP project"/>
    <s v="3996"/>
    <s v="College of Business &amp; Economics"/>
    <x v="4"/>
    <x v="4"/>
    <s v="889"/>
    <s v="Business"/>
    <x v="0"/>
    <x v="0"/>
    <x v="18"/>
    <x v="18"/>
    <s v="02ORF"/>
    <s v="Organized Research Off Campus"/>
    <s v=""/>
    <m/>
    <m/>
    <m/>
    <s v="+"/>
    <n v="0"/>
    <n v="0"/>
    <n v="77.400000000000006"/>
    <n v="0"/>
  </r>
  <r>
    <s v="19"/>
    <s v="01"/>
    <d v="2018-07-19T07:58:28"/>
    <s v="V"/>
    <x v="22"/>
    <m/>
    <s v="e24 Technologies LLC"/>
    <m/>
    <x v="18"/>
    <x v="11"/>
    <x v="0"/>
    <s v="22"/>
    <x v="1"/>
    <x v="4"/>
    <s v="IDHW SHIP project"/>
    <s v="3996"/>
    <s v="College of Business &amp; Economics"/>
    <x v="4"/>
    <x v="4"/>
    <s v="889"/>
    <s v="Business"/>
    <x v="0"/>
    <x v="0"/>
    <x v="18"/>
    <x v="18"/>
    <s v="02ORF"/>
    <s v="Organized Research Off Campus"/>
    <s v=""/>
    <m/>
    <m/>
    <m/>
    <s v="+"/>
    <n v="0"/>
    <n v="0"/>
    <n v="65.7"/>
    <n v="0"/>
  </r>
  <r>
    <s v="19"/>
    <s v="01"/>
    <d v="2018-07-05T15:39:28"/>
    <s v="V"/>
    <x v="23"/>
    <m/>
    <s v="Volk, Molly J."/>
    <m/>
    <x v="20"/>
    <x v="12"/>
    <x v="0"/>
    <s v="22"/>
    <x v="1"/>
    <x v="4"/>
    <s v="IDHW SHIP project"/>
    <s v="3996"/>
    <s v="College of Business &amp; Economics"/>
    <x v="4"/>
    <x v="4"/>
    <s v="889"/>
    <s v="Business"/>
    <x v="0"/>
    <x v="0"/>
    <x v="19"/>
    <x v="19"/>
    <s v="02ORF"/>
    <s v="Organized Research Off Campus"/>
    <s v=""/>
    <m/>
    <m/>
    <m/>
    <s v="+"/>
    <n v="0"/>
    <n v="0"/>
    <n v="74.2"/>
    <n v="0"/>
  </r>
  <r>
    <s v="19"/>
    <s v="01"/>
    <d v="2018-07-05T13:46:51"/>
    <s v="V"/>
    <x v="24"/>
    <m/>
    <m/>
    <m/>
    <x v="2"/>
    <x v="2"/>
    <x v="7"/>
    <s v="22"/>
    <x v="1"/>
    <x v="4"/>
    <s v="IDHW SHIP project"/>
    <s v="3996"/>
    <s v="College of Business &amp; Economics"/>
    <x v="4"/>
    <x v="4"/>
    <s v="889"/>
    <s v="Business"/>
    <x v="6"/>
    <x v="6"/>
    <x v="20"/>
    <x v="20"/>
    <s v="02ORF"/>
    <s v="Organized Research Off Campus"/>
    <s v=""/>
    <m/>
    <m/>
    <m/>
    <s v="+"/>
    <n v="0"/>
    <n v="0"/>
    <n v="141.38"/>
    <n v="0"/>
  </r>
  <r>
    <s v="19"/>
    <s v="01"/>
    <d v="2018-07-19T14:58:10"/>
    <s v="V"/>
    <x v="9"/>
    <m/>
    <m/>
    <m/>
    <x v="3"/>
    <x v="3"/>
    <x v="7"/>
    <s v="22"/>
    <x v="1"/>
    <x v="4"/>
    <s v="IDHW SHIP project"/>
    <s v="3996"/>
    <s v="College of Business &amp; Economics"/>
    <x v="4"/>
    <x v="4"/>
    <s v="889"/>
    <s v="Business"/>
    <x v="6"/>
    <x v="6"/>
    <x v="20"/>
    <x v="20"/>
    <s v="02ORF"/>
    <s v="Organized Research Off Campus"/>
    <s v=""/>
    <m/>
    <m/>
    <m/>
    <s v="+"/>
    <n v="0"/>
    <n v="0"/>
    <n v="137.03"/>
    <n v="0"/>
  </r>
  <r>
    <s v="19"/>
    <s v="01"/>
    <d v="2018-07-05T13:46:51"/>
    <s v="V"/>
    <x v="24"/>
    <m/>
    <m/>
    <m/>
    <x v="2"/>
    <x v="2"/>
    <x v="7"/>
    <s v="22"/>
    <x v="1"/>
    <x v="4"/>
    <s v="IDHW SHIP project"/>
    <s v="3996"/>
    <s v="College of Business &amp; Economics"/>
    <x v="4"/>
    <x v="4"/>
    <s v="889"/>
    <s v="Business"/>
    <x v="6"/>
    <x v="6"/>
    <x v="21"/>
    <x v="21"/>
    <s v="02ORF"/>
    <s v="Organized Research Off Campus"/>
    <s v=""/>
    <m/>
    <m/>
    <m/>
    <s v="+"/>
    <n v="0"/>
    <n v="0"/>
    <n v="18.239999999999998"/>
    <n v="0"/>
  </r>
  <r>
    <s v="19"/>
    <s v="01"/>
    <d v="2018-07-19T14:58:10"/>
    <s v="V"/>
    <x v="9"/>
    <m/>
    <m/>
    <m/>
    <x v="3"/>
    <x v="3"/>
    <x v="7"/>
    <s v="22"/>
    <x v="1"/>
    <x v="4"/>
    <s v="IDHW SHIP project"/>
    <s v="3996"/>
    <s v="College of Business &amp; Economics"/>
    <x v="4"/>
    <x v="4"/>
    <s v="889"/>
    <s v="Business"/>
    <x v="6"/>
    <x v="6"/>
    <x v="21"/>
    <x v="21"/>
    <s v="02ORF"/>
    <s v="Organized Research Off Campus"/>
    <s v=""/>
    <m/>
    <m/>
    <m/>
    <s v="+"/>
    <n v="0"/>
    <n v="0"/>
    <n v="15.96"/>
    <n v="0"/>
  </r>
  <r>
    <s v="19"/>
    <s v="01"/>
    <d v="2018-07-05T13:46:50"/>
    <s v="V"/>
    <x v="24"/>
    <m/>
    <m/>
    <m/>
    <x v="2"/>
    <x v="2"/>
    <x v="7"/>
    <s v="22"/>
    <x v="1"/>
    <x v="4"/>
    <s v="IDHW SHIP project"/>
    <s v="3996"/>
    <s v="College of Business &amp; Economics"/>
    <x v="4"/>
    <x v="4"/>
    <s v="889"/>
    <s v="Business"/>
    <x v="6"/>
    <x v="6"/>
    <x v="22"/>
    <x v="22"/>
    <s v="02ORF"/>
    <s v="Organized Research Off Campus"/>
    <s v=""/>
    <m/>
    <m/>
    <m/>
    <s v="+"/>
    <n v="0"/>
    <n v="0"/>
    <n v="2879.06"/>
    <n v="0"/>
  </r>
  <r>
    <s v="19"/>
    <s v="01"/>
    <d v="2018-07-05T13:43:34"/>
    <s v="V"/>
    <x v="25"/>
    <m/>
    <m/>
    <m/>
    <x v="2"/>
    <x v="2"/>
    <x v="1"/>
    <s v="22"/>
    <x v="1"/>
    <x v="4"/>
    <s v="IDHW SHIP project"/>
    <s v="3996"/>
    <s v="College of Business &amp; Economics"/>
    <x v="4"/>
    <x v="4"/>
    <s v="889"/>
    <s v="Business"/>
    <x v="1"/>
    <x v="1"/>
    <x v="2"/>
    <x v="2"/>
    <s v="02ORF"/>
    <s v="Organized Research Off Campus"/>
    <s v=""/>
    <m/>
    <m/>
    <m/>
    <s v="+"/>
    <n v="0"/>
    <n v="0"/>
    <n v="480"/>
    <n v="0"/>
  </r>
  <r>
    <s v="19"/>
    <s v="01"/>
    <d v="2018-07-05T13:43:33"/>
    <s v="V"/>
    <x v="25"/>
    <m/>
    <m/>
    <m/>
    <x v="2"/>
    <x v="2"/>
    <x v="1"/>
    <s v="22"/>
    <x v="1"/>
    <x v="4"/>
    <s v="IDHW SHIP project"/>
    <s v="3996"/>
    <s v="College of Business &amp; Economics"/>
    <x v="4"/>
    <x v="4"/>
    <s v="889"/>
    <s v="Business"/>
    <x v="1"/>
    <x v="1"/>
    <x v="23"/>
    <x v="23"/>
    <s v="02ORF"/>
    <s v="Organized Research Off Campus"/>
    <s v=""/>
    <m/>
    <m/>
    <m/>
    <s v="+"/>
    <n v="0"/>
    <n v="0"/>
    <n v="1625"/>
    <n v="0"/>
  </r>
  <r>
    <s v="19"/>
    <s v="01"/>
    <d v="2018-07-19T14:52:32"/>
    <s v="V"/>
    <x v="26"/>
    <m/>
    <m/>
    <m/>
    <x v="3"/>
    <x v="3"/>
    <x v="1"/>
    <s v="22"/>
    <x v="1"/>
    <x v="4"/>
    <s v="IDHW SHIP project"/>
    <s v="3996"/>
    <s v="College of Business &amp; Economics"/>
    <x v="4"/>
    <x v="4"/>
    <s v="889"/>
    <s v="Business"/>
    <x v="1"/>
    <x v="1"/>
    <x v="2"/>
    <x v="2"/>
    <s v="02ORF"/>
    <s v="Organized Research Off Campus"/>
    <s v=""/>
    <m/>
    <m/>
    <m/>
    <s v="+"/>
    <n v="0"/>
    <n v="0"/>
    <n v="420"/>
    <n v="0"/>
  </r>
  <r>
    <s v="19"/>
    <s v="01"/>
    <d v="2018-07-19T14:52:32"/>
    <s v="V"/>
    <x v="26"/>
    <m/>
    <m/>
    <m/>
    <x v="3"/>
    <x v="3"/>
    <x v="1"/>
    <s v="22"/>
    <x v="1"/>
    <x v="4"/>
    <s v="IDHW SHIP project"/>
    <s v="3996"/>
    <s v="College of Business &amp; Economics"/>
    <x v="4"/>
    <x v="4"/>
    <s v="889"/>
    <s v="Business"/>
    <x v="1"/>
    <x v="1"/>
    <x v="23"/>
    <x v="23"/>
    <s v="02ORF"/>
    <s v="Organized Research Off Campus"/>
    <s v=""/>
    <m/>
    <m/>
    <m/>
    <s v="+"/>
    <n v="0"/>
    <n v="0"/>
    <n v="1575"/>
    <n v="0"/>
  </r>
  <r>
    <s v="19"/>
    <s v="01"/>
    <d v="2018-07-05T13:43:34"/>
    <s v="V"/>
    <x v="25"/>
    <m/>
    <m/>
    <m/>
    <x v="2"/>
    <x v="2"/>
    <x v="1"/>
    <s v="22"/>
    <x v="1"/>
    <x v="4"/>
    <s v="IDHW SHIP project"/>
    <s v="3996"/>
    <s v="College of Business &amp; Economics"/>
    <x v="4"/>
    <x v="4"/>
    <s v="889"/>
    <s v="Business"/>
    <x v="2"/>
    <x v="2"/>
    <x v="24"/>
    <x v="24"/>
    <s v="02ORF"/>
    <s v="Organized Research Off Campus"/>
    <s v=""/>
    <m/>
    <m/>
    <m/>
    <s v="+"/>
    <n v="0"/>
    <n v="0"/>
    <n v="679.32"/>
    <n v="0"/>
  </r>
  <r>
    <s v="19"/>
    <s v="01"/>
    <d v="2018-07-05T13:43:33"/>
    <s v="V"/>
    <x v="25"/>
    <m/>
    <m/>
    <m/>
    <x v="2"/>
    <x v="2"/>
    <x v="1"/>
    <s v="22"/>
    <x v="1"/>
    <x v="4"/>
    <s v="IDHW SHIP project"/>
    <s v="3996"/>
    <s v="College of Business &amp; Economics"/>
    <x v="4"/>
    <x v="4"/>
    <s v="889"/>
    <s v="Business"/>
    <x v="2"/>
    <x v="2"/>
    <x v="3"/>
    <x v="3"/>
    <s v="02ORF"/>
    <s v="Organized Research Off Campus"/>
    <s v=""/>
    <m/>
    <m/>
    <m/>
    <s v="+"/>
    <n v="0"/>
    <n v="0"/>
    <n v="8018.77"/>
    <n v="0"/>
  </r>
  <r>
    <s v="19"/>
    <s v="01"/>
    <d v="2018-07-05T13:43:33"/>
    <s v="V"/>
    <x v="25"/>
    <m/>
    <m/>
    <m/>
    <x v="2"/>
    <x v="2"/>
    <x v="1"/>
    <s v="22"/>
    <x v="1"/>
    <x v="4"/>
    <s v="IDHW SHIP project"/>
    <s v="3996"/>
    <s v="College of Business &amp; Economics"/>
    <x v="4"/>
    <x v="4"/>
    <s v="889"/>
    <s v="Business"/>
    <x v="2"/>
    <x v="2"/>
    <x v="25"/>
    <x v="25"/>
    <s v="02ORF"/>
    <s v="Organized Research Off Campus"/>
    <s v=""/>
    <m/>
    <m/>
    <m/>
    <s v="+"/>
    <n v="0"/>
    <n v="0"/>
    <n v="751.92"/>
    <n v="0"/>
  </r>
  <r>
    <s v="19"/>
    <s v="01"/>
    <d v="2018-07-19T14:52:32"/>
    <s v="V"/>
    <x v="26"/>
    <m/>
    <m/>
    <m/>
    <x v="3"/>
    <x v="3"/>
    <x v="1"/>
    <s v="22"/>
    <x v="1"/>
    <x v="4"/>
    <s v="IDHW SHIP project"/>
    <s v="3996"/>
    <s v="College of Business &amp; Economics"/>
    <x v="4"/>
    <x v="4"/>
    <s v="889"/>
    <s v="Business"/>
    <x v="2"/>
    <x v="2"/>
    <x v="25"/>
    <x v="25"/>
    <s v="02ORF"/>
    <s v="Organized Research Off Campus"/>
    <s v=""/>
    <m/>
    <m/>
    <m/>
    <s v="+"/>
    <n v="0"/>
    <n v="0"/>
    <n v="811.2"/>
    <n v="0"/>
  </r>
  <r>
    <s v="19"/>
    <s v="01"/>
    <d v="2018-07-19T07:58:28"/>
    <s v="V"/>
    <x v="22"/>
    <m/>
    <s v="e24 Technologies LLC"/>
    <m/>
    <x v="18"/>
    <x v="11"/>
    <x v="5"/>
    <s v="22"/>
    <x v="1"/>
    <x v="4"/>
    <s v="IDHW SHIP project"/>
    <s v="3996"/>
    <s v="College of Business &amp; Economics"/>
    <x v="4"/>
    <x v="4"/>
    <s v="889"/>
    <s v="Business"/>
    <x v="5"/>
    <x v="5"/>
    <x v="11"/>
    <x v="11"/>
    <s v="02ORF"/>
    <s v="Organized Research Off Campus"/>
    <s v=""/>
    <m/>
    <m/>
    <m/>
    <s v="+"/>
    <n v="0"/>
    <n v="0"/>
    <n v="7.3"/>
    <n v="0"/>
  </r>
  <r>
    <s v="19"/>
    <s v="01"/>
    <d v="2018-07-31T15:53:45"/>
    <s v="V"/>
    <x v="27"/>
    <m/>
    <s v="Juker, Dawn R."/>
    <m/>
    <x v="21"/>
    <x v="1"/>
    <x v="5"/>
    <s v="22"/>
    <x v="1"/>
    <x v="4"/>
    <s v="IDHW SHIP project"/>
    <s v="3996"/>
    <s v="College of Business &amp; Economics"/>
    <x v="4"/>
    <x v="4"/>
    <s v="889"/>
    <s v="Business"/>
    <x v="5"/>
    <x v="5"/>
    <x v="11"/>
    <x v="11"/>
    <s v="02ORF"/>
    <s v="Organized Research Off Campus"/>
    <s v=""/>
    <m/>
    <m/>
    <m/>
    <s v="+"/>
    <n v="0"/>
    <n v="0"/>
    <n v="4.72"/>
    <n v="0"/>
  </r>
  <r>
    <s v="19"/>
    <s v="01"/>
    <d v="2018-07-31T15:52:42"/>
    <s v="V"/>
    <x v="28"/>
    <n v="952135"/>
    <m/>
    <m/>
    <x v="22"/>
    <x v="4"/>
    <x v="5"/>
    <s v="22"/>
    <x v="1"/>
    <x v="4"/>
    <s v="IDHW SHIP project"/>
    <s v="3996"/>
    <s v="College of Business &amp; Economics"/>
    <x v="4"/>
    <x v="4"/>
    <s v="889"/>
    <s v="Business"/>
    <x v="5"/>
    <x v="5"/>
    <x v="11"/>
    <x v="11"/>
    <s v="02ORF"/>
    <s v="Organized Research Off Campus"/>
    <s v=""/>
    <m/>
    <m/>
    <m/>
    <s v="+"/>
    <n v="0"/>
    <n v="0"/>
    <n v="110.54"/>
    <n v="0"/>
  </r>
  <r>
    <s v="19"/>
    <s v="01"/>
    <d v="2018-08-01T09:23:09"/>
    <s v="V"/>
    <x v="16"/>
    <m/>
    <s v="e24 Technologies LLC"/>
    <m/>
    <x v="18"/>
    <x v="8"/>
    <x v="5"/>
    <s v="22"/>
    <x v="1"/>
    <x v="4"/>
    <s v="IDHW SHIP project"/>
    <s v="3996"/>
    <s v="College of Business &amp; Economics"/>
    <x v="4"/>
    <x v="4"/>
    <s v="889"/>
    <s v="Business"/>
    <x v="5"/>
    <x v="5"/>
    <x v="11"/>
    <x v="11"/>
    <s v="02ORF"/>
    <s v="Organized Research Off Campus"/>
    <s v=""/>
    <m/>
    <m/>
    <m/>
    <s v="+"/>
    <n v="0"/>
    <n v="0"/>
    <n v="11.7"/>
    <n v="0"/>
  </r>
  <r>
    <s v="19"/>
    <s v="01"/>
    <d v="2018-08-02T09:31:24"/>
    <s v="V"/>
    <x v="29"/>
    <m/>
    <m/>
    <m/>
    <x v="23"/>
    <x v="3"/>
    <x v="5"/>
    <s v="22"/>
    <x v="1"/>
    <x v="4"/>
    <s v="IDHW SHIP project"/>
    <s v="3996"/>
    <s v="College of Business &amp; Economics"/>
    <x v="4"/>
    <x v="4"/>
    <s v="889"/>
    <s v="Business"/>
    <x v="5"/>
    <x v="5"/>
    <x v="11"/>
    <x v="11"/>
    <s v="02ORF"/>
    <s v="Organized Research Off Campus"/>
    <s v=""/>
    <m/>
    <m/>
    <m/>
    <s v="+"/>
    <n v="0"/>
    <n v="0"/>
    <n v="14.17"/>
    <n v="0"/>
  </r>
  <r>
    <s v="19"/>
    <s v="01"/>
    <d v="2018-07-25T07:38:18"/>
    <s v="V"/>
    <x v="17"/>
    <m/>
    <s v="e24 Technologies LLC"/>
    <m/>
    <x v="18"/>
    <x v="9"/>
    <x v="5"/>
    <s v="22"/>
    <x v="1"/>
    <x v="4"/>
    <s v="IDHW SHIP project"/>
    <s v="3996"/>
    <s v="College of Business &amp; Economics"/>
    <x v="4"/>
    <x v="4"/>
    <s v="889"/>
    <s v="Business"/>
    <x v="5"/>
    <x v="5"/>
    <x v="11"/>
    <x v="11"/>
    <s v="02ORF"/>
    <s v="Organized Research Off Campus"/>
    <s v=""/>
    <m/>
    <m/>
    <m/>
    <s v="+"/>
    <n v="0"/>
    <n v="0"/>
    <n v="14"/>
    <n v="0"/>
  </r>
  <r>
    <s v="19"/>
    <s v="01"/>
    <d v="2018-07-05T13:44:15"/>
    <s v="V"/>
    <x v="25"/>
    <m/>
    <m/>
    <m/>
    <x v="2"/>
    <x v="2"/>
    <x v="5"/>
    <s v="22"/>
    <x v="1"/>
    <x v="4"/>
    <s v="IDHW SHIP project"/>
    <s v="3996"/>
    <s v="College of Business &amp; Economics"/>
    <x v="4"/>
    <x v="4"/>
    <s v="889"/>
    <s v="Business"/>
    <x v="5"/>
    <x v="5"/>
    <x v="11"/>
    <x v="11"/>
    <s v="02ORF"/>
    <s v="Organized Research Off Campus"/>
    <s v=""/>
    <m/>
    <m/>
    <m/>
    <s v="+"/>
    <n v="0"/>
    <n v="0"/>
    <n v="75.47"/>
    <n v="0"/>
  </r>
  <r>
    <s v="19"/>
    <s v="01"/>
    <d v="2018-07-05T13:44:15"/>
    <s v="V"/>
    <x v="25"/>
    <m/>
    <m/>
    <m/>
    <x v="2"/>
    <x v="2"/>
    <x v="5"/>
    <s v="22"/>
    <x v="1"/>
    <x v="4"/>
    <s v="IDHW SHIP project"/>
    <s v="3996"/>
    <s v="College of Business &amp; Economics"/>
    <x v="4"/>
    <x v="4"/>
    <s v="889"/>
    <s v="Business"/>
    <x v="5"/>
    <x v="5"/>
    <x v="11"/>
    <x v="11"/>
    <s v="02ORF"/>
    <s v="Organized Research Off Campus"/>
    <s v=""/>
    <m/>
    <m/>
    <m/>
    <s v="+"/>
    <n v="0"/>
    <n v="0"/>
    <n v="53.33"/>
    <n v="0"/>
  </r>
  <r>
    <s v="19"/>
    <s v="01"/>
    <d v="2018-07-05T13:44:15"/>
    <s v="V"/>
    <x v="25"/>
    <m/>
    <m/>
    <m/>
    <x v="2"/>
    <x v="2"/>
    <x v="5"/>
    <s v="22"/>
    <x v="1"/>
    <x v="4"/>
    <s v="IDHW SHIP project"/>
    <s v="3996"/>
    <s v="College of Business &amp; Economics"/>
    <x v="4"/>
    <x v="4"/>
    <s v="889"/>
    <s v="Business"/>
    <x v="5"/>
    <x v="5"/>
    <x v="11"/>
    <x v="11"/>
    <s v="02ORF"/>
    <s v="Organized Research Off Campus"/>
    <s v=""/>
    <m/>
    <m/>
    <m/>
    <s v="+"/>
    <n v="0"/>
    <n v="0"/>
    <n v="180.54"/>
    <n v="0"/>
  </r>
  <r>
    <s v="19"/>
    <s v="01"/>
    <d v="2018-07-05T13:44:14"/>
    <s v="V"/>
    <x v="25"/>
    <m/>
    <m/>
    <m/>
    <x v="2"/>
    <x v="2"/>
    <x v="5"/>
    <s v="22"/>
    <x v="1"/>
    <x v="4"/>
    <s v="IDHW SHIP project"/>
    <s v="3996"/>
    <s v="College of Business &amp; Economics"/>
    <x v="4"/>
    <x v="4"/>
    <s v="889"/>
    <s v="Business"/>
    <x v="5"/>
    <x v="5"/>
    <x v="11"/>
    <x v="11"/>
    <s v="02ORF"/>
    <s v="Organized Research Off Campus"/>
    <s v=""/>
    <m/>
    <m/>
    <m/>
    <s v="+"/>
    <n v="0"/>
    <n v="0"/>
    <n v="288.60000000000002"/>
    <n v="0"/>
  </r>
  <r>
    <s v="19"/>
    <s v="01"/>
    <d v="2018-07-05T13:44:14"/>
    <s v="V"/>
    <x v="25"/>
    <m/>
    <m/>
    <m/>
    <x v="2"/>
    <x v="2"/>
    <x v="5"/>
    <s v="22"/>
    <x v="1"/>
    <x v="4"/>
    <s v="IDHW SHIP project"/>
    <s v="3996"/>
    <s v="College of Business &amp; Economics"/>
    <x v="4"/>
    <x v="4"/>
    <s v="889"/>
    <s v="Business"/>
    <x v="5"/>
    <x v="5"/>
    <x v="11"/>
    <x v="11"/>
    <s v="02ORF"/>
    <s v="Organized Research Off Campus"/>
    <s v=""/>
    <m/>
    <m/>
    <m/>
    <s v="+"/>
    <n v="0"/>
    <n v="0"/>
    <n v="890.89"/>
    <n v="0"/>
  </r>
  <r>
    <s v="19"/>
    <s v="01"/>
    <d v="2018-07-05T13:44:14"/>
    <s v="V"/>
    <x v="25"/>
    <m/>
    <m/>
    <m/>
    <x v="2"/>
    <x v="2"/>
    <x v="5"/>
    <s v="22"/>
    <x v="1"/>
    <x v="4"/>
    <s v="IDHW SHIP project"/>
    <s v="3996"/>
    <s v="College of Business &amp; Economics"/>
    <x v="4"/>
    <x v="4"/>
    <s v="889"/>
    <s v="Business"/>
    <x v="5"/>
    <x v="5"/>
    <x v="11"/>
    <x v="11"/>
    <s v="02ORF"/>
    <s v="Organized Research Off Campus"/>
    <s v=""/>
    <m/>
    <m/>
    <m/>
    <s v="+"/>
    <n v="0"/>
    <n v="0"/>
    <n v="83.54"/>
    <n v="0"/>
  </r>
  <r>
    <s v="19"/>
    <s v="01"/>
    <d v="2018-07-05T13:48:13"/>
    <s v="V"/>
    <x v="24"/>
    <m/>
    <m/>
    <m/>
    <x v="2"/>
    <x v="2"/>
    <x v="5"/>
    <s v="22"/>
    <x v="1"/>
    <x v="4"/>
    <s v="IDHW SHIP project"/>
    <s v="3996"/>
    <s v="College of Business &amp; Economics"/>
    <x v="4"/>
    <x v="4"/>
    <s v="889"/>
    <s v="Business"/>
    <x v="5"/>
    <x v="5"/>
    <x v="11"/>
    <x v="11"/>
    <s v="02ORF"/>
    <s v="Organized Research Off Campus"/>
    <s v=""/>
    <m/>
    <m/>
    <m/>
    <s v="+"/>
    <n v="0"/>
    <n v="0"/>
    <n v="15.71"/>
    <n v="0"/>
  </r>
  <r>
    <s v="19"/>
    <s v="01"/>
    <d v="2018-07-05T13:48:13"/>
    <s v="V"/>
    <x v="24"/>
    <m/>
    <m/>
    <m/>
    <x v="2"/>
    <x v="2"/>
    <x v="5"/>
    <s v="22"/>
    <x v="1"/>
    <x v="4"/>
    <s v="IDHW SHIP project"/>
    <s v="3996"/>
    <s v="College of Business &amp; Economics"/>
    <x v="4"/>
    <x v="4"/>
    <s v="889"/>
    <s v="Business"/>
    <x v="5"/>
    <x v="5"/>
    <x v="11"/>
    <x v="11"/>
    <s v="02ORF"/>
    <s v="Organized Research Off Campus"/>
    <s v=""/>
    <m/>
    <m/>
    <m/>
    <s v="+"/>
    <n v="0"/>
    <n v="0"/>
    <n v="2.0299999999999998"/>
    <n v="0"/>
  </r>
  <r>
    <s v="19"/>
    <s v="01"/>
    <d v="2018-07-05T13:48:13"/>
    <s v="V"/>
    <x v="24"/>
    <m/>
    <m/>
    <m/>
    <x v="2"/>
    <x v="2"/>
    <x v="5"/>
    <s v="22"/>
    <x v="1"/>
    <x v="4"/>
    <s v="IDHW SHIP project"/>
    <s v="3996"/>
    <s v="College of Business &amp; Economics"/>
    <x v="4"/>
    <x v="4"/>
    <s v="889"/>
    <s v="Business"/>
    <x v="5"/>
    <x v="5"/>
    <x v="11"/>
    <x v="11"/>
    <s v="02ORF"/>
    <s v="Organized Research Off Campus"/>
    <s v=""/>
    <m/>
    <m/>
    <m/>
    <s v="+"/>
    <n v="0"/>
    <n v="0"/>
    <n v="319.86"/>
    <n v="0"/>
  </r>
  <r>
    <s v="19"/>
    <s v="01"/>
    <d v="2018-07-10T08:36:52"/>
    <s v="V"/>
    <x v="18"/>
    <m/>
    <s v="e24 Technologies LLC"/>
    <m/>
    <x v="18"/>
    <x v="10"/>
    <x v="5"/>
    <s v="22"/>
    <x v="1"/>
    <x v="4"/>
    <s v="IDHW SHIP project"/>
    <s v="3996"/>
    <s v="College of Business &amp; Economics"/>
    <x v="4"/>
    <x v="4"/>
    <s v="889"/>
    <s v="Business"/>
    <x v="5"/>
    <x v="5"/>
    <x v="11"/>
    <x v="11"/>
    <s v="02ORF"/>
    <s v="Organized Research Off Campus"/>
    <s v=""/>
    <m/>
    <m/>
    <m/>
    <s v="+"/>
    <n v="0"/>
    <n v="0"/>
    <n v="7.3"/>
    <n v="0"/>
  </r>
  <r>
    <s v="19"/>
    <s v="01"/>
    <d v="2018-07-05T13:48:12"/>
    <s v="V"/>
    <x v="24"/>
    <m/>
    <m/>
    <m/>
    <x v="2"/>
    <x v="2"/>
    <x v="5"/>
    <s v="22"/>
    <x v="1"/>
    <x v="4"/>
    <s v="IDHW SHIP project"/>
    <s v="3996"/>
    <s v="College of Business &amp; Economics"/>
    <x v="4"/>
    <x v="4"/>
    <s v="889"/>
    <s v="Business"/>
    <x v="5"/>
    <x v="5"/>
    <x v="11"/>
    <x v="11"/>
    <s v="02ORF"/>
    <s v="Organized Research Off Campus"/>
    <s v=""/>
    <m/>
    <m/>
    <m/>
    <s v="+"/>
    <n v="0"/>
    <n v="0"/>
    <n v="98.62"/>
    <n v="0"/>
  </r>
  <r>
    <s v="19"/>
    <s v="01"/>
    <d v="2018-07-05T15:39:31"/>
    <s v="V"/>
    <x v="23"/>
    <m/>
    <s v="Volk, Molly J."/>
    <m/>
    <x v="20"/>
    <x v="12"/>
    <x v="5"/>
    <s v="22"/>
    <x v="1"/>
    <x v="4"/>
    <s v="IDHW SHIP project"/>
    <s v="3996"/>
    <s v="College of Business &amp; Economics"/>
    <x v="4"/>
    <x v="4"/>
    <s v="889"/>
    <s v="Business"/>
    <x v="5"/>
    <x v="5"/>
    <x v="11"/>
    <x v="11"/>
    <s v="02ORF"/>
    <s v="Organized Research Off Campus"/>
    <s v=""/>
    <m/>
    <m/>
    <m/>
    <s v="+"/>
    <n v="0"/>
    <n v="0"/>
    <n v="8.24"/>
    <n v="0"/>
  </r>
  <r>
    <s v="19"/>
    <s v="01"/>
    <d v="2018-07-19T14:53:32"/>
    <s v="V"/>
    <x v="26"/>
    <m/>
    <m/>
    <m/>
    <x v="3"/>
    <x v="3"/>
    <x v="5"/>
    <s v="22"/>
    <x v="1"/>
    <x v="4"/>
    <s v="IDHW SHIP project"/>
    <s v="3996"/>
    <s v="College of Business &amp; Economics"/>
    <x v="4"/>
    <x v="4"/>
    <s v="889"/>
    <s v="Business"/>
    <x v="5"/>
    <x v="5"/>
    <x v="11"/>
    <x v="11"/>
    <s v="02ORF"/>
    <s v="Organized Research Off Campus"/>
    <s v=""/>
    <m/>
    <m/>
    <m/>
    <s v="+"/>
    <n v="0"/>
    <n v="0"/>
    <n v="46.66"/>
    <n v="0"/>
  </r>
  <r>
    <s v="19"/>
    <s v="01"/>
    <d v="2018-07-19T14:53:32"/>
    <s v="V"/>
    <x v="26"/>
    <m/>
    <m/>
    <m/>
    <x v="3"/>
    <x v="3"/>
    <x v="5"/>
    <s v="22"/>
    <x v="1"/>
    <x v="4"/>
    <s v="IDHW SHIP project"/>
    <s v="3996"/>
    <s v="College of Business &amp; Economics"/>
    <x v="4"/>
    <x v="4"/>
    <s v="889"/>
    <s v="Business"/>
    <x v="5"/>
    <x v="5"/>
    <x v="11"/>
    <x v="11"/>
    <s v="02ORF"/>
    <s v="Organized Research Off Campus"/>
    <s v=""/>
    <m/>
    <m/>
    <m/>
    <s v="+"/>
    <n v="0"/>
    <n v="0"/>
    <n v="174.98"/>
    <n v="0"/>
  </r>
  <r>
    <s v="19"/>
    <s v="01"/>
    <d v="2018-07-19T14:53:32"/>
    <s v="V"/>
    <x v="26"/>
    <m/>
    <m/>
    <m/>
    <x v="3"/>
    <x v="3"/>
    <x v="5"/>
    <s v="22"/>
    <x v="1"/>
    <x v="4"/>
    <s v="IDHW SHIP project"/>
    <s v="3996"/>
    <s v="College of Business &amp; Economics"/>
    <x v="4"/>
    <x v="4"/>
    <s v="889"/>
    <s v="Business"/>
    <x v="5"/>
    <x v="5"/>
    <x v="11"/>
    <x v="11"/>
    <s v="02ORF"/>
    <s v="Organized Research Off Campus"/>
    <s v=""/>
    <m/>
    <m/>
    <m/>
    <s v="+"/>
    <n v="0"/>
    <n v="0"/>
    <n v="288.60000000000002"/>
    <n v="0"/>
  </r>
  <r>
    <s v="19"/>
    <s v="01"/>
    <d v="2018-07-19T14:53:32"/>
    <s v="V"/>
    <x v="26"/>
    <m/>
    <m/>
    <m/>
    <x v="3"/>
    <x v="3"/>
    <x v="5"/>
    <s v="22"/>
    <x v="1"/>
    <x v="4"/>
    <s v="IDHW SHIP project"/>
    <s v="3996"/>
    <s v="College of Business &amp; Economics"/>
    <x v="4"/>
    <x v="4"/>
    <s v="889"/>
    <s v="Business"/>
    <x v="5"/>
    <x v="5"/>
    <x v="11"/>
    <x v="11"/>
    <s v="02ORF"/>
    <s v="Organized Research Off Campus"/>
    <s v=""/>
    <m/>
    <m/>
    <m/>
    <s v="+"/>
    <n v="0"/>
    <n v="0"/>
    <n v="90.12"/>
    <n v="0"/>
  </r>
  <r>
    <s v="19"/>
    <s v="01"/>
    <d v="2018-07-17T07:59:12"/>
    <s v="V"/>
    <x v="19"/>
    <m/>
    <s v="Language Line Services Inc"/>
    <m/>
    <x v="19"/>
    <x v="10"/>
    <x v="5"/>
    <s v="22"/>
    <x v="1"/>
    <x v="4"/>
    <s v="IDHW SHIP project"/>
    <s v="3996"/>
    <s v="College of Business &amp; Economics"/>
    <x v="4"/>
    <x v="4"/>
    <s v="889"/>
    <s v="Business"/>
    <x v="5"/>
    <x v="5"/>
    <x v="11"/>
    <x v="11"/>
    <s v="02ORF"/>
    <s v="Organized Research Off Campus"/>
    <s v=""/>
    <m/>
    <m/>
    <m/>
    <s v="+"/>
    <n v="0"/>
    <n v="0"/>
    <n v="38.76"/>
    <n v="0"/>
  </r>
  <r>
    <s v="19"/>
    <s v="01"/>
    <d v="2018-07-19T09:40:43"/>
    <s v="V"/>
    <x v="20"/>
    <m/>
    <s v="e24 Technologies LLC"/>
    <m/>
    <x v="18"/>
    <x v="11"/>
    <x v="5"/>
    <s v="22"/>
    <x v="1"/>
    <x v="4"/>
    <s v="IDHW SHIP project"/>
    <s v="3996"/>
    <s v="College of Business &amp; Economics"/>
    <x v="4"/>
    <x v="4"/>
    <s v="889"/>
    <s v="Business"/>
    <x v="5"/>
    <x v="5"/>
    <x v="11"/>
    <x v="11"/>
    <s v="02ORF"/>
    <s v="Organized Research Off Campus"/>
    <s v=""/>
    <m/>
    <m/>
    <m/>
    <s v="+"/>
    <n v="0"/>
    <n v="0"/>
    <n v="12.7"/>
    <n v="0"/>
  </r>
  <r>
    <s v="19"/>
    <s v="01"/>
    <d v="2018-07-19T14:59:10"/>
    <s v="V"/>
    <x v="9"/>
    <m/>
    <m/>
    <m/>
    <x v="3"/>
    <x v="3"/>
    <x v="5"/>
    <s v="22"/>
    <x v="1"/>
    <x v="4"/>
    <s v="IDHW SHIP project"/>
    <s v="3996"/>
    <s v="College of Business &amp; Economics"/>
    <x v="4"/>
    <x v="4"/>
    <s v="889"/>
    <s v="Business"/>
    <x v="5"/>
    <x v="5"/>
    <x v="11"/>
    <x v="11"/>
    <s v="02ORF"/>
    <s v="Organized Research Off Campus"/>
    <s v=""/>
    <m/>
    <m/>
    <m/>
    <s v="+"/>
    <n v="0"/>
    <n v="0"/>
    <n v="15.22"/>
    <n v="0"/>
  </r>
  <r>
    <s v="19"/>
    <s v="01"/>
    <d v="2018-07-19T14:59:10"/>
    <s v="V"/>
    <x v="9"/>
    <m/>
    <m/>
    <m/>
    <x v="3"/>
    <x v="3"/>
    <x v="5"/>
    <s v="22"/>
    <x v="1"/>
    <x v="4"/>
    <s v="IDHW SHIP project"/>
    <s v="3996"/>
    <s v="College of Business &amp; Economics"/>
    <x v="4"/>
    <x v="4"/>
    <s v="889"/>
    <s v="Business"/>
    <x v="5"/>
    <x v="5"/>
    <x v="11"/>
    <x v="11"/>
    <s v="02ORF"/>
    <s v="Organized Research Off Campus"/>
    <s v=""/>
    <m/>
    <m/>
    <m/>
    <s v="+"/>
    <n v="0"/>
    <n v="0"/>
    <n v="1.77"/>
    <n v="0"/>
  </r>
  <r>
    <s v="19"/>
    <s v="01"/>
    <d v="2018-07-19T14:59:10"/>
    <s v="V"/>
    <x v="9"/>
    <m/>
    <m/>
    <m/>
    <x v="3"/>
    <x v="3"/>
    <x v="5"/>
    <s v="22"/>
    <x v="1"/>
    <x v="4"/>
    <s v="IDHW SHIP project"/>
    <s v="3996"/>
    <s v="College of Business &amp; Economics"/>
    <x v="4"/>
    <x v="4"/>
    <s v="889"/>
    <s v="Business"/>
    <x v="5"/>
    <x v="5"/>
    <x v="11"/>
    <x v="11"/>
    <s v="02ORF"/>
    <s v="Organized Research Off Campus"/>
    <s v=""/>
    <m/>
    <m/>
    <m/>
    <s v="+"/>
    <n v="0"/>
    <n v="0"/>
    <n v="100.36"/>
    <n v="0"/>
  </r>
  <r>
    <s v="19"/>
    <s v="01"/>
    <d v="2018-07-18T15:58:25"/>
    <s v="V"/>
    <x v="30"/>
    <m/>
    <s v="Juker, Dawn R."/>
    <m/>
    <x v="21"/>
    <x v="11"/>
    <x v="5"/>
    <s v="22"/>
    <x v="1"/>
    <x v="4"/>
    <s v="IDHW SHIP project"/>
    <s v="3996"/>
    <s v="College of Business &amp; Economics"/>
    <x v="4"/>
    <x v="4"/>
    <s v="889"/>
    <s v="Business"/>
    <x v="5"/>
    <x v="5"/>
    <x v="11"/>
    <x v="11"/>
    <s v="02ORF"/>
    <s v="Organized Research Off Campus"/>
    <s v=""/>
    <m/>
    <m/>
    <m/>
    <s v="+"/>
    <n v="0"/>
    <n v="0"/>
    <n v="14.44"/>
    <n v="0"/>
  </r>
  <r>
    <s v="19"/>
    <s v="01"/>
    <d v="2018-07-19T12:46:30"/>
    <s v="V"/>
    <x v="31"/>
    <m/>
    <s v="Juker, Dawn R."/>
    <m/>
    <x v="21"/>
    <x v="9"/>
    <x v="5"/>
    <s v="22"/>
    <x v="1"/>
    <x v="4"/>
    <s v="IDHW SHIP project"/>
    <s v="3996"/>
    <s v="College of Business &amp; Economics"/>
    <x v="4"/>
    <x v="4"/>
    <s v="889"/>
    <s v="Business"/>
    <x v="5"/>
    <x v="5"/>
    <x v="11"/>
    <x v="11"/>
    <s v="02ORF"/>
    <s v="Organized Research Off Campus"/>
    <s v=""/>
    <m/>
    <m/>
    <m/>
    <s v="+"/>
    <n v="0"/>
    <n v="0"/>
    <n v="30.75"/>
    <n v="0"/>
  </r>
  <r>
    <s v="19"/>
    <s v="01"/>
    <d v="2018-07-19T12:46:30"/>
    <s v="V"/>
    <x v="31"/>
    <m/>
    <s v="Juker, Dawn R."/>
    <m/>
    <x v="21"/>
    <x v="9"/>
    <x v="5"/>
    <s v="22"/>
    <x v="1"/>
    <x v="4"/>
    <s v="IDHW SHIP project"/>
    <s v="3996"/>
    <s v="College of Business &amp; Economics"/>
    <x v="4"/>
    <x v="4"/>
    <s v="889"/>
    <s v="Business"/>
    <x v="5"/>
    <x v="5"/>
    <x v="11"/>
    <x v="11"/>
    <s v="02ORF"/>
    <s v="Organized Research Off Campus"/>
    <s v=""/>
    <m/>
    <m/>
    <m/>
    <s v="+"/>
    <n v="0"/>
    <n v="0"/>
    <n v="28.54"/>
    <n v="0"/>
  </r>
  <r>
    <s v="19"/>
    <s v="01"/>
    <d v="2018-07-19T12:46:30"/>
    <s v="V"/>
    <x v="31"/>
    <m/>
    <s v="Juker, Dawn R."/>
    <m/>
    <x v="21"/>
    <x v="9"/>
    <x v="5"/>
    <s v="22"/>
    <x v="1"/>
    <x v="4"/>
    <s v="IDHW SHIP project"/>
    <s v="3996"/>
    <s v="College of Business &amp; Economics"/>
    <x v="4"/>
    <x v="4"/>
    <s v="889"/>
    <s v="Business"/>
    <x v="5"/>
    <x v="5"/>
    <x v="11"/>
    <x v="11"/>
    <s v="02ORF"/>
    <s v="Organized Research Off Campus"/>
    <s v=""/>
    <m/>
    <m/>
    <m/>
    <s v="+"/>
    <n v="0"/>
    <n v="0"/>
    <n v="15"/>
    <n v="0"/>
  </r>
  <r>
    <s v="19"/>
    <s v="01"/>
    <d v="2018-07-19T12:46:30"/>
    <s v="V"/>
    <x v="32"/>
    <m/>
    <s v="Juker, Dawn R."/>
    <m/>
    <x v="21"/>
    <x v="9"/>
    <x v="5"/>
    <s v="22"/>
    <x v="1"/>
    <x v="4"/>
    <s v="IDHW SHIP project"/>
    <s v="3996"/>
    <s v="College of Business &amp; Economics"/>
    <x v="4"/>
    <x v="4"/>
    <s v="889"/>
    <s v="Business"/>
    <x v="5"/>
    <x v="5"/>
    <x v="11"/>
    <x v="11"/>
    <s v="02ORF"/>
    <s v="Organized Research Off Campus"/>
    <s v=""/>
    <m/>
    <m/>
    <m/>
    <s v="+"/>
    <n v="0"/>
    <n v="0"/>
    <n v="34.24"/>
    <n v="0"/>
  </r>
  <r>
    <s v="19"/>
    <s v="01"/>
    <d v="2018-07-19T07:54:26"/>
    <s v="V"/>
    <x v="21"/>
    <m/>
    <s v="e24 Technologies LLC"/>
    <m/>
    <x v="18"/>
    <x v="11"/>
    <x v="5"/>
    <s v="22"/>
    <x v="1"/>
    <x v="4"/>
    <s v="IDHW SHIP project"/>
    <s v="3996"/>
    <s v="College of Business &amp; Economics"/>
    <x v="4"/>
    <x v="4"/>
    <s v="889"/>
    <s v="Business"/>
    <x v="5"/>
    <x v="5"/>
    <x v="11"/>
    <x v="11"/>
    <s v="02ORF"/>
    <s v="Organized Research Off Campus"/>
    <s v=""/>
    <m/>
    <m/>
    <m/>
    <s v="+"/>
    <n v="0"/>
    <n v="0"/>
    <n v="8.6"/>
    <n v="0"/>
  </r>
  <r>
    <s v="19"/>
    <s v="01"/>
    <d v="2018-07-18T15:50:06"/>
    <s v="V"/>
    <x v="33"/>
    <n v="950748"/>
    <m/>
    <m/>
    <x v="24"/>
    <x v="11"/>
    <x v="5"/>
    <s v="22"/>
    <x v="1"/>
    <x v="4"/>
    <s v="IDHW SHIP project"/>
    <s v="3996"/>
    <s v="College of Business &amp; Economics"/>
    <x v="4"/>
    <x v="4"/>
    <s v="889"/>
    <s v="Business"/>
    <x v="5"/>
    <x v="5"/>
    <x v="11"/>
    <x v="11"/>
    <s v="02ORF"/>
    <s v="Organized Research Off Campus"/>
    <s v=""/>
    <m/>
    <m/>
    <m/>
    <s v="+"/>
    <n v="0"/>
    <n v="0"/>
    <n v="46.33"/>
    <n v="0"/>
  </r>
  <r>
    <s v="19"/>
    <s v="01"/>
    <d v="2018-07-13T13:31:49"/>
    <s v="V"/>
    <x v="34"/>
    <m/>
    <m/>
    <m/>
    <x v="25"/>
    <x v="6"/>
    <x v="5"/>
    <s v="22"/>
    <x v="1"/>
    <x v="4"/>
    <s v="IDHW SHIP project"/>
    <s v="3996"/>
    <s v="College of Business &amp; Economics"/>
    <x v="4"/>
    <x v="4"/>
    <s v="889"/>
    <s v="Business"/>
    <x v="5"/>
    <x v="5"/>
    <x v="11"/>
    <x v="11"/>
    <s v="02ORF"/>
    <s v="Organized Research Off Campus"/>
    <s v=""/>
    <m/>
    <m/>
    <m/>
    <s v="+"/>
    <n v="0"/>
    <n v="0"/>
    <n v="12.22"/>
    <n v="0"/>
  </r>
  <r>
    <s v="19"/>
    <s v="01"/>
    <d v="2018-07-06T15:21:45"/>
    <s v="V"/>
    <x v="35"/>
    <m/>
    <m/>
    <m/>
    <x v="26"/>
    <x v="13"/>
    <x v="9"/>
    <s v="22"/>
    <x v="1"/>
    <x v="4"/>
    <s v="IDHW SHIP project"/>
    <s v="3996"/>
    <s v="College of Business &amp; Economics"/>
    <x v="4"/>
    <x v="4"/>
    <s v="889"/>
    <s v="Business"/>
    <x v="5"/>
    <x v="5"/>
    <x v="13"/>
    <x v="13"/>
    <s v="02ORF"/>
    <s v="Organized Research Off Campus"/>
    <s v=""/>
    <m/>
    <m/>
    <m/>
    <s v="-"/>
    <n v="0"/>
    <n v="-86286"/>
    <n v="0"/>
    <n v="0"/>
  </r>
  <r>
    <s v="19"/>
    <s v="01"/>
    <d v="2018-07-06T15:21:44"/>
    <s v="V"/>
    <x v="35"/>
    <m/>
    <m/>
    <m/>
    <x v="26"/>
    <x v="13"/>
    <x v="9"/>
    <s v="22"/>
    <x v="1"/>
    <x v="4"/>
    <s v="IDHW SHIP project"/>
    <s v="3996"/>
    <s v="College of Business &amp; Economics"/>
    <x v="4"/>
    <x v="4"/>
    <s v="889"/>
    <s v="Business"/>
    <x v="0"/>
    <x v="0"/>
    <x v="26"/>
    <x v="26"/>
    <s v="02ORF"/>
    <s v="Organized Research Off Campus"/>
    <s v=""/>
    <m/>
    <m/>
    <m/>
    <s v="-"/>
    <n v="0"/>
    <n v="-26651"/>
    <n v="0"/>
    <n v="0"/>
  </r>
  <r>
    <s v="19"/>
    <s v="01"/>
    <d v="2018-07-06T15:21:44"/>
    <s v="V"/>
    <x v="35"/>
    <m/>
    <m/>
    <m/>
    <x v="26"/>
    <x v="13"/>
    <x v="9"/>
    <s v="22"/>
    <x v="1"/>
    <x v="4"/>
    <s v="IDHW SHIP project"/>
    <s v="3996"/>
    <s v="College of Business &amp; Economics"/>
    <x v="4"/>
    <x v="4"/>
    <s v="889"/>
    <s v="Business"/>
    <x v="3"/>
    <x v="3"/>
    <x v="27"/>
    <x v="27"/>
    <s v="02ORF"/>
    <s v="Organized Research Off Campus"/>
    <s v=""/>
    <m/>
    <m/>
    <m/>
    <s v="-"/>
    <n v="0"/>
    <n v="-310000"/>
    <n v="0"/>
    <n v="0"/>
  </r>
  <r>
    <s v="19"/>
    <s v="01"/>
    <d v="2018-07-06T15:21:44"/>
    <s v="V"/>
    <x v="35"/>
    <m/>
    <m/>
    <m/>
    <x v="26"/>
    <x v="13"/>
    <x v="9"/>
    <s v="22"/>
    <x v="1"/>
    <x v="4"/>
    <s v="IDHW SHIP project"/>
    <s v="3996"/>
    <s v="College of Business &amp; Economics"/>
    <x v="4"/>
    <x v="4"/>
    <s v="889"/>
    <s v="Business"/>
    <x v="6"/>
    <x v="6"/>
    <x v="14"/>
    <x v="14"/>
    <s v="02ORF"/>
    <s v="Organized Research Off Campus"/>
    <s v=""/>
    <m/>
    <m/>
    <m/>
    <s v="-"/>
    <n v="0"/>
    <n v="-135000"/>
    <n v="0"/>
    <n v="0"/>
  </r>
  <r>
    <s v="19"/>
    <s v="01"/>
    <d v="2018-07-06T15:21:44"/>
    <s v="V"/>
    <x v="35"/>
    <m/>
    <m/>
    <m/>
    <x v="26"/>
    <x v="13"/>
    <x v="9"/>
    <s v="22"/>
    <x v="1"/>
    <x v="4"/>
    <s v="IDHW SHIP project"/>
    <s v="3996"/>
    <s v="College of Business &amp; Economics"/>
    <x v="4"/>
    <x v="4"/>
    <s v="889"/>
    <s v="Business"/>
    <x v="2"/>
    <x v="2"/>
    <x v="5"/>
    <x v="5"/>
    <s v="02ORF"/>
    <s v="Organized Research Off Campus"/>
    <s v=""/>
    <m/>
    <m/>
    <m/>
    <s v="-"/>
    <n v="0"/>
    <n v="-305000"/>
    <n v="0"/>
    <n v="0"/>
  </r>
  <r>
    <s v="19"/>
    <s v="01"/>
    <d v="2018-07-31T16:43:02"/>
    <s v="V"/>
    <x v="36"/>
    <m/>
    <s v="Boise State University"/>
    <m/>
    <x v="27"/>
    <x v="4"/>
    <x v="0"/>
    <s v="22"/>
    <x v="1"/>
    <x v="4"/>
    <s v="IDHW SHIP project"/>
    <s v="3996"/>
    <s v="College of Business &amp; Economics"/>
    <x v="4"/>
    <x v="4"/>
    <s v="889"/>
    <s v="Business"/>
    <x v="0"/>
    <x v="0"/>
    <x v="28"/>
    <x v="28"/>
    <s v="02ORF"/>
    <s v="Organized Research Off Campus"/>
    <s v=""/>
    <m/>
    <m/>
    <m/>
    <s v="+"/>
    <n v="0"/>
    <n v="0"/>
    <n v="57176.71"/>
    <n v="0"/>
  </r>
  <r>
    <s v="19"/>
    <s v="01"/>
    <d v="2018-07-05T13:46:50"/>
    <s v="V"/>
    <x v="24"/>
    <m/>
    <m/>
    <m/>
    <x v="2"/>
    <x v="2"/>
    <x v="7"/>
    <s v="22"/>
    <x v="1"/>
    <x v="4"/>
    <s v="IDHW SHIP project"/>
    <s v="3996"/>
    <s v="College of Business &amp; Economics"/>
    <x v="4"/>
    <x v="4"/>
    <s v="889"/>
    <s v="Business"/>
    <x v="6"/>
    <x v="6"/>
    <x v="15"/>
    <x v="15"/>
    <s v="02ORF"/>
    <s v="Organized Research Off Campus"/>
    <s v=""/>
    <m/>
    <m/>
    <m/>
    <s v="+"/>
    <n v="0"/>
    <n v="0"/>
    <n v="887.65"/>
    <n v="0"/>
  </r>
  <r>
    <s v="19"/>
    <s v="01"/>
    <d v="2018-07-19T14:58:10"/>
    <s v="V"/>
    <x v="9"/>
    <m/>
    <m/>
    <m/>
    <x v="3"/>
    <x v="3"/>
    <x v="7"/>
    <s v="22"/>
    <x v="1"/>
    <x v="4"/>
    <s v="IDHW SHIP project"/>
    <s v="3996"/>
    <s v="College of Business &amp; Economics"/>
    <x v="4"/>
    <x v="4"/>
    <s v="889"/>
    <s v="Business"/>
    <x v="6"/>
    <x v="6"/>
    <x v="15"/>
    <x v="15"/>
    <s v="02ORF"/>
    <s v="Organized Research Off Campus"/>
    <s v=""/>
    <m/>
    <m/>
    <m/>
    <s v="+"/>
    <n v="0"/>
    <n v="0"/>
    <n v="903.36"/>
    <n v="0"/>
  </r>
  <r>
    <s v="19"/>
    <s v="01"/>
    <d v="2018-07-05T13:43:33"/>
    <s v="V"/>
    <x v="25"/>
    <m/>
    <m/>
    <m/>
    <x v="2"/>
    <x v="2"/>
    <x v="1"/>
    <s v="22"/>
    <x v="1"/>
    <x v="4"/>
    <s v="IDHW SHIP project"/>
    <s v="3996"/>
    <s v="College of Business &amp; Economics"/>
    <x v="4"/>
    <x v="4"/>
    <s v="889"/>
    <s v="Business"/>
    <x v="2"/>
    <x v="2"/>
    <x v="12"/>
    <x v="12"/>
    <s v="02ORF"/>
    <s v="Organized Research Off Campus"/>
    <s v=""/>
    <m/>
    <m/>
    <m/>
    <s v="+"/>
    <n v="0"/>
    <n v="0"/>
    <n v="2597.6999999999998"/>
    <n v="0"/>
  </r>
  <r>
    <s v="19"/>
    <s v="01"/>
    <d v="2018-07-19T14:52:32"/>
    <s v="V"/>
    <x v="26"/>
    <m/>
    <m/>
    <m/>
    <x v="3"/>
    <x v="3"/>
    <x v="1"/>
    <s v="22"/>
    <x v="1"/>
    <x v="4"/>
    <s v="IDHW SHIP project"/>
    <s v="3996"/>
    <s v="College of Business &amp; Economics"/>
    <x v="4"/>
    <x v="4"/>
    <s v="889"/>
    <s v="Business"/>
    <x v="2"/>
    <x v="2"/>
    <x v="12"/>
    <x v="12"/>
    <s v="02ORF"/>
    <s v="Organized Research Off Campus"/>
    <s v=""/>
    <m/>
    <m/>
    <m/>
    <s v="+"/>
    <n v="0"/>
    <n v="0"/>
    <n v="2597.6999999999998"/>
    <n v="0"/>
  </r>
  <r>
    <s v="19"/>
    <s v="01"/>
    <d v="2018-08-01T09:23:09"/>
    <s v="V"/>
    <x v="16"/>
    <m/>
    <s v="e24 Technologies LLC"/>
    <m/>
    <x v="18"/>
    <x v="8"/>
    <x v="4"/>
    <s v="22"/>
    <x v="1"/>
    <x v="4"/>
    <s v="IDHW SHIP project"/>
    <s v="3996"/>
    <s v="College of Business &amp; Economics"/>
    <x v="4"/>
    <x v="4"/>
    <s v="889"/>
    <s v="Business"/>
    <x v="4"/>
    <x v="4"/>
    <x v="29"/>
    <x v="29"/>
    <s v="02ORF"/>
    <s v="Organized Research Off Campus"/>
    <s v=""/>
    <m/>
    <m/>
    <m/>
    <s v="+"/>
    <n v="0"/>
    <n v="0"/>
    <n v="117"/>
    <n v="0"/>
  </r>
  <r>
    <s v="19"/>
    <s v="01"/>
    <d v="2018-07-31T16:43:02"/>
    <s v="V"/>
    <x v="36"/>
    <m/>
    <s v="Boise State University"/>
    <m/>
    <x v="27"/>
    <x v="4"/>
    <x v="4"/>
    <s v="22"/>
    <x v="1"/>
    <x v="4"/>
    <s v="IDHW SHIP project"/>
    <s v="3996"/>
    <s v="College of Business &amp; Economics"/>
    <x v="4"/>
    <x v="4"/>
    <s v="889"/>
    <s v="Business"/>
    <x v="4"/>
    <x v="4"/>
    <x v="29"/>
    <x v="29"/>
    <s v="02ORF"/>
    <s v="Organized Research Off Campus"/>
    <s v=""/>
    <m/>
    <m/>
    <m/>
    <s v="+"/>
    <n v="0"/>
    <n v="0"/>
    <n v="57176.71"/>
    <n v="0"/>
  </r>
  <r>
    <s v="19"/>
    <s v="01"/>
    <d v="2018-07-25T07:38:18"/>
    <s v="V"/>
    <x v="17"/>
    <m/>
    <s v="e24 Technologies LLC"/>
    <m/>
    <x v="18"/>
    <x v="9"/>
    <x v="4"/>
    <s v="22"/>
    <x v="1"/>
    <x v="4"/>
    <s v="IDHW SHIP project"/>
    <s v="3996"/>
    <s v="College of Business &amp; Economics"/>
    <x v="4"/>
    <x v="4"/>
    <s v="889"/>
    <s v="Business"/>
    <x v="4"/>
    <x v="4"/>
    <x v="29"/>
    <x v="29"/>
    <s v="02ORF"/>
    <s v="Organized Research Off Campus"/>
    <s v=""/>
    <m/>
    <m/>
    <m/>
    <s v="+"/>
    <n v="0"/>
    <n v="0"/>
    <n v="140"/>
    <n v="0"/>
  </r>
  <r>
    <s v="19"/>
    <s v="01"/>
    <d v="2018-07-31T15:53:45"/>
    <s v="V"/>
    <x v="27"/>
    <m/>
    <s v="Juker, Dawn R."/>
    <m/>
    <x v="21"/>
    <x v="1"/>
    <x v="4"/>
    <s v="22"/>
    <x v="1"/>
    <x v="4"/>
    <s v="IDHW SHIP project"/>
    <s v="3996"/>
    <s v="College of Business &amp; Economics"/>
    <x v="4"/>
    <x v="4"/>
    <s v="889"/>
    <s v="Business"/>
    <x v="4"/>
    <x v="4"/>
    <x v="29"/>
    <x v="29"/>
    <s v="02ORF"/>
    <s v="Organized Research Off Campus"/>
    <s v=""/>
    <m/>
    <m/>
    <m/>
    <s v="+"/>
    <n v="0"/>
    <n v="0"/>
    <n v="47.21"/>
    <n v="0"/>
  </r>
  <r>
    <s v="19"/>
    <s v="01"/>
    <d v="2018-08-02T09:31:24"/>
    <s v="V"/>
    <x v="29"/>
    <m/>
    <m/>
    <m/>
    <x v="23"/>
    <x v="3"/>
    <x v="4"/>
    <s v="22"/>
    <x v="1"/>
    <x v="4"/>
    <s v="IDHW SHIP project"/>
    <s v="3996"/>
    <s v="College of Business &amp; Economics"/>
    <x v="4"/>
    <x v="4"/>
    <s v="889"/>
    <s v="Business"/>
    <x v="4"/>
    <x v="4"/>
    <x v="29"/>
    <x v="29"/>
    <s v="02ORF"/>
    <s v="Organized Research Off Campus"/>
    <s v=""/>
    <m/>
    <m/>
    <m/>
    <s v="+"/>
    <n v="0"/>
    <n v="0"/>
    <n v="141.66999999999999"/>
    <n v="0"/>
  </r>
  <r>
    <s v="19"/>
    <s v="01"/>
    <d v="2018-07-05T13:44:15"/>
    <s v="V"/>
    <x v="25"/>
    <m/>
    <m/>
    <m/>
    <x v="2"/>
    <x v="2"/>
    <x v="4"/>
    <s v="22"/>
    <x v="1"/>
    <x v="4"/>
    <s v="IDHW SHIP project"/>
    <s v="3996"/>
    <s v="College of Business &amp; Economics"/>
    <x v="4"/>
    <x v="4"/>
    <s v="889"/>
    <s v="Business"/>
    <x v="4"/>
    <x v="4"/>
    <x v="29"/>
    <x v="29"/>
    <s v="02ORF"/>
    <s v="Organized Research Off Campus"/>
    <s v=""/>
    <m/>
    <m/>
    <m/>
    <s v="+"/>
    <n v="0"/>
    <n v="0"/>
    <n v="754.79"/>
    <n v="0"/>
  </r>
  <r>
    <s v="19"/>
    <s v="01"/>
    <d v="2018-07-05T13:44:15"/>
    <s v="V"/>
    <x v="25"/>
    <m/>
    <m/>
    <m/>
    <x v="2"/>
    <x v="2"/>
    <x v="4"/>
    <s v="22"/>
    <x v="1"/>
    <x v="4"/>
    <s v="IDHW SHIP project"/>
    <s v="3996"/>
    <s v="College of Business &amp; Economics"/>
    <x v="4"/>
    <x v="4"/>
    <s v="889"/>
    <s v="Business"/>
    <x v="4"/>
    <x v="4"/>
    <x v="29"/>
    <x v="29"/>
    <s v="02ORF"/>
    <s v="Organized Research Off Campus"/>
    <s v=""/>
    <m/>
    <m/>
    <m/>
    <s v="+"/>
    <n v="0"/>
    <n v="0"/>
    <n v="1805.54"/>
    <n v="0"/>
  </r>
  <r>
    <s v="19"/>
    <s v="01"/>
    <d v="2018-07-05T13:44:14"/>
    <s v="V"/>
    <x v="25"/>
    <m/>
    <m/>
    <m/>
    <x v="2"/>
    <x v="2"/>
    <x v="4"/>
    <s v="22"/>
    <x v="1"/>
    <x v="4"/>
    <s v="IDHW SHIP project"/>
    <s v="3996"/>
    <s v="College of Business &amp; Economics"/>
    <x v="4"/>
    <x v="4"/>
    <s v="889"/>
    <s v="Business"/>
    <x v="4"/>
    <x v="4"/>
    <x v="29"/>
    <x v="29"/>
    <s v="02ORF"/>
    <s v="Organized Research Off Campus"/>
    <s v=""/>
    <m/>
    <m/>
    <m/>
    <s v="+"/>
    <n v="0"/>
    <n v="0"/>
    <n v="835.46"/>
    <n v="0"/>
  </r>
  <r>
    <s v="19"/>
    <s v="01"/>
    <d v="2018-07-05T13:44:15"/>
    <s v="V"/>
    <x v="25"/>
    <m/>
    <m/>
    <m/>
    <x v="2"/>
    <x v="2"/>
    <x v="4"/>
    <s v="22"/>
    <x v="1"/>
    <x v="4"/>
    <s v="IDHW SHIP project"/>
    <s v="3996"/>
    <s v="College of Business &amp; Economics"/>
    <x v="4"/>
    <x v="4"/>
    <s v="889"/>
    <s v="Business"/>
    <x v="4"/>
    <x v="4"/>
    <x v="29"/>
    <x v="29"/>
    <s v="02ORF"/>
    <s v="Organized Research Off Campus"/>
    <s v=""/>
    <m/>
    <m/>
    <m/>
    <s v="+"/>
    <n v="0"/>
    <n v="0"/>
    <n v="533.33000000000004"/>
    <n v="0"/>
  </r>
  <r>
    <s v="19"/>
    <s v="01"/>
    <d v="2018-07-05T13:44:14"/>
    <s v="V"/>
    <x v="25"/>
    <m/>
    <m/>
    <m/>
    <x v="2"/>
    <x v="2"/>
    <x v="4"/>
    <s v="22"/>
    <x v="1"/>
    <x v="4"/>
    <s v="IDHW SHIP project"/>
    <s v="3996"/>
    <s v="College of Business &amp; Economics"/>
    <x v="4"/>
    <x v="4"/>
    <s v="889"/>
    <s v="Business"/>
    <x v="4"/>
    <x v="4"/>
    <x v="29"/>
    <x v="29"/>
    <s v="02ORF"/>
    <s v="Organized Research Off Campus"/>
    <s v=""/>
    <m/>
    <m/>
    <m/>
    <s v="+"/>
    <n v="0"/>
    <n v="0"/>
    <n v="2886.3"/>
    <n v="0"/>
  </r>
  <r>
    <s v="19"/>
    <s v="01"/>
    <d v="2018-07-05T13:44:14"/>
    <s v="V"/>
    <x v="25"/>
    <m/>
    <m/>
    <m/>
    <x v="2"/>
    <x v="2"/>
    <x v="4"/>
    <s v="22"/>
    <x v="1"/>
    <x v="4"/>
    <s v="IDHW SHIP project"/>
    <s v="3996"/>
    <s v="College of Business &amp; Economics"/>
    <x v="4"/>
    <x v="4"/>
    <s v="889"/>
    <s v="Business"/>
    <x v="4"/>
    <x v="4"/>
    <x v="29"/>
    <x v="29"/>
    <s v="02ORF"/>
    <s v="Organized Research Off Campus"/>
    <s v=""/>
    <m/>
    <m/>
    <m/>
    <s v="+"/>
    <n v="0"/>
    <n v="0"/>
    <n v="8909.66"/>
    <n v="0"/>
  </r>
  <r>
    <s v="19"/>
    <s v="01"/>
    <d v="2018-07-10T08:36:52"/>
    <s v="V"/>
    <x v="18"/>
    <m/>
    <s v="e24 Technologies LLC"/>
    <m/>
    <x v="18"/>
    <x v="10"/>
    <x v="4"/>
    <s v="22"/>
    <x v="1"/>
    <x v="4"/>
    <s v="IDHW SHIP project"/>
    <s v="3996"/>
    <s v="College of Business &amp; Economics"/>
    <x v="4"/>
    <x v="4"/>
    <s v="889"/>
    <s v="Business"/>
    <x v="4"/>
    <x v="4"/>
    <x v="29"/>
    <x v="29"/>
    <s v="02ORF"/>
    <s v="Organized Research Off Campus"/>
    <s v=""/>
    <m/>
    <m/>
    <m/>
    <s v="+"/>
    <n v="0"/>
    <n v="0"/>
    <n v="73"/>
    <n v="0"/>
  </r>
  <r>
    <s v="19"/>
    <s v="01"/>
    <d v="2018-07-05T13:48:13"/>
    <s v="V"/>
    <x v="24"/>
    <m/>
    <m/>
    <m/>
    <x v="2"/>
    <x v="2"/>
    <x v="4"/>
    <s v="22"/>
    <x v="1"/>
    <x v="4"/>
    <s v="IDHW SHIP project"/>
    <s v="3996"/>
    <s v="College of Business &amp; Economics"/>
    <x v="4"/>
    <x v="4"/>
    <s v="889"/>
    <s v="Business"/>
    <x v="4"/>
    <x v="4"/>
    <x v="29"/>
    <x v="29"/>
    <s v="02ORF"/>
    <s v="Organized Research Off Campus"/>
    <s v=""/>
    <m/>
    <m/>
    <m/>
    <s v="+"/>
    <n v="0"/>
    <n v="0"/>
    <n v="157.09"/>
    <n v="0"/>
  </r>
  <r>
    <s v="19"/>
    <s v="01"/>
    <d v="2018-07-19T14:53:32"/>
    <s v="V"/>
    <x v="26"/>
    <m/>
    <m/>
    <m/>
    <x v="3"/>
    <x v="3"/>
    <x v="4"/>
    <s v="22"/>
    <x v="1"/>
    <x v="4"/>
    <s v="IDHW SHIP project"/>
    <s v="3996"/>
    <s v="College of Business &amp; Economics"/>
    <x v="4"/>
    <x v="4"/>
    <s v="889"/>
    <s v="Business"/>
    <x v="4"/>
    <x v="4"/>
    <x v="29"/>
    <x v="29"/>
    <s v="02ORF"/>
    <s v="Organized Research Off Campus"/>
    <s v=""/>
    <m/>
    <m/>
    <m/>
    <s v="+"/>
    <n v="0"/>
    <n v="0"/>
    <n v="901.32"/>
    <n v="0"/>
  </r>
  <r>
    <s v="19"/>
    <s v="01"/>
    <d v="2018-07-19T14:53:32"/>
    <s v="V"/>
    <x v="26"/>
    <m/>
    <m/>
    <m/>
    <x v="3"/>
    <x v="3"/>
    <x v="4"/>
    <s v="22"/>
    <x v="1"/>
    <x v="4"/>
    <s v="IDHW SHIP project"/>
    <s v="3996"/>
    <s v="College of Business &amp; Economics"/>
    <x v="4"/>
    <x v="4"/>
    <s v="889"/>
    <s v="Business"/>
    <x v="4"/>
    <x v="4"/>
    <x v="29"/>
    <x v="29"/>
    <s v="02ORF"/>
    <s v="Organized Research Off Campus"/>
    <s v=""/>
    <m/>
    <m/>
    <m/>
    <s v="+"/>
    <n v="0"/>
    <n v="0"/>
    <n v="2886.3"/>
    <n v="0"/>
  </r>
  <r>
    <s v="19"/>
    <s v="01"/>
    <d v="2018-07-19T14:53:32"/>
    <s v="V"/>
    <x v="26"/>
    <m/>
    <m/>
    <m/>
    <x v="3"/>
    <x v="3"/>
    <x v="4"/>
    <s v="22"/>
    <x v="1"/>
    <x v="4"/>
    <s v="IDHW SHIP project"/>
    <s v="3996"/>
    <s v="College of Business &amp; Economics"/>
    <x v="4"/>
    <x v="4"/>
    <s v="889"/>
    <s v="Business"/>
    <x v="4"/>
    <x v="4"/>
    <x v="29"/>
    <x v="29"/>
    <s v="02ORF"/>
    <s v="Organized Research Off Campus"/>
    <s v=""/>
    <m/>
    <m/>
    <m/>
    <s v="+"/>
    <n v="0"/>
    <n v="0"/>
    <n v="1749.98"/>
    <n v="0"/>
  </r>
  <r>
    <s v="19"/>
    <s v="01"/>
    <d v="2018-07-19T14:53:32"/>
    <s v="V"/>
    <x v="26"/>
    <m/>
    <m/>
    <m/>
    <x v="3"/>
    <x v="3"/>
    <x v="4"/>
    <s v="22"/>
    <x v="1"/>
    <x v="4"/>
    <s v="IDHW SHIP project"/>
    <s v="3996"/>
    <s v="College of Business &amp; Economics"/>
    <x v="4"/>
    <x v="4"/>
    <s v="889"/>
    <s v="Business"/>
    <x v="4"/>
    <x v="4"/>
    <x v="29"/>
    <x v="29"/>
    <s v="02ORF"/>
    <s v="Organized Research Off Campus"/>
    <s v=""/>
    <m/>
    <m/>
    <m/>
    <s v="+"/>
    <n v="0"/>
    <n v="0"/>
    <n v="466.66"/>
    <n v="0"/>
  </r>
  <r>
    <s v="19"/>
    <s v="01"/>
    <d v="2018-07-05T13:48:13"/>
    <s v="V"/>
    <x v="24"/>
    <m/>
    <m/>
    <m/>
    <x v="2"/>
    <x v="2"/>
    <x v="4"/>
    <s v="22"/>
    <x v="1"/>
    <x v="4"/>
    <s v="IDHW SHIP project"/>
    <s v="3996"/>
    <s v="College of Business &amp; Economics"/>
    <x v="4"/>
    <x v="4"/>
    <s v="889"/>
    <s v="Business"/>
    <x v="4"/>
    <x v="4"/>
    <x v="29"/>
    <x v="29"/>
    <s v="02ORF"/>
    <s v="Organized Research Off Campus"/>
    <s v=""/>
    <m/>
    <m/>
    <m/>
    <s v="+"/>
    <n v="0"/>
    <n v="0"/>
    <n v="20.27"/>
    <n v="0"/>
  </r>
  <r>
    <s v="19"/>
    <s v="01"/>
    <d v="2018-07-05T13:48:12"/>
    <s v="V"/>
    <x v="24"/>
    <m/>
    <m/>
    <m/>
    <x v="2"/>
    <x v="2"/>
    <x v="4"/>
    <s v="22"/>
    <x v="1"/>
    <x v="4"/>
    <s v="IDHW SHIP project"/>
    <s v="3996"/>
    <s v="College of Business &amp; Economics"/>
    <x v="4"/>
    <x v="4"/>
    <s v="889"/>
    <s v="Business"/>
    <x v="4"/>
    <x v="4"/>
    <x v="29"/>
    <x v="29"/>
    <s v="02ORF"/>
    <s v="Organized Research Off Campus"/>
    <s v=""/>
    <m/>
    <m/>
    <m/>
    <s v="+"/>
    <n v="0"/>
    <n v="0"/>
    <n v="986.27"/>
    <n v="0"/>
  </r>
  <r>
    <s v="19"/>
    <s v="01"/>
    <d v="2018-07-05T13:48:13"/>
    <s v="V"/>
    <x v="24"/>
    <m/>
    <m/>
    <m/>
    <x v="2"/>
    <x v="2"/>
    <x v="4"/>
    <s v="22"/>
    <x v="1"/>
    <x v="4"/>
    <s v="IDHW SHIP project"/>
    <s v="3996"/>
    <s v="College of Business &amp; Economics"/>
    <x v="4"/>
    <x v="4"/>
    <s v="889"/>
    <s v="Business"/>
    <x v="4"/>
    <x v="4"/>
    <x v="29"/>
    <x v="29"/>
    <s v="02ORF"/>
    <s v="Organized Research Off Campus"/>
    <s v=""/>
    <m/>
    <m/>
    <m/>
    <s v="+"/>
    <n v="0"/>
    <n v="0"/>
    <n v="3198.92"/>
    <n v="0"/>
  </r>
  <r>
    <s v="19"/>
    <s v="01"/>
    <d v="2018-07-19T14:59:10"/>
    <s v="V"/>
    <x v="9"/>
    <m/>
    <m/>
    <m/>
    <x v="3"/>
    <x v="3"/>
    <x v="4"/>
    <s v="22"/>
    <x v="1"/>
    <x v="4"/>
    <s v="IDHW SHIP project"/>
    <s v="3996"/>
    <s v="College of Business &amp; Economics"/>
    <x v="4"/>
    <x v="4"/>
    <s v="889"/>
    <s v="Business"/>
    <x v="4"/>
    <x v="4"/>
    <x v="29"/>
    <x v="29"/>
    <s v="02ORF"/>
    <s v="Organized Research Off Campus"/>
    <s v=""/>
    <m/>
    <m/>
    <m/>
    <s v="+"/>
    <n v="0"/>
    <n v="0"/>
    <n v="1003.72"/>
    <n v="0"/>
  </r>
  <r>
    <s v="19"/>
    <s v="01"/>
    <d v="2018-07-19T14:59:10"/>
    <s v="V"/>
    <x v="9"/>
    <m/>
    <m/>
    <m/>
    <x v="3"/>
    <x v="3"/>
    <x v="4"/>
    <s v="22"/>
    <x v="1"/>
    <x v="4"/>
    <s v="IDHW SHIP project"/>
    <s v="3996"/>
    <s v="College of Business &amp; Economics"/>
    <x v="4"/>
    <x v="4"/>
    <s v="889"/>
    <s v="Business"/>
    <x v="4"/>
    <x v="4"/>
    <x v="29"/>
    <x v="29"/>
    <s v="02ORF"/>
    <s v="Organized Research Off Campus"/>
    <s v=""/>
    <m/>
    <m/>
    <m/>
    <s v="+"/>
    <n v="0"/>
    <n v="0"/>
    <n v="17.73"/>
    <n v="0"/>
  </r>
  <r>
    <s v="19"/>
    <s v="01"/>
    <d v="2018-07-19T14:59:10"/>
    <s v="V"/>
    <x v="9"/>
    <m/>
    <m/>
    <m/>
    <x v="3"/>
    <x v="3"/>
    <x v="4"/>
    <s v="22"/>
    <x v="1"/>
    <x v="4"/>
    <s v="IDHW SHIP project"/>
    <s v="3996"/>
    <s v="College of Business &amp; Economics"/>
    <x v="4"/>
    <x v="4"/>
    <s v="889"/>
    <s v="Business"/>
    <x v="4"/>
    <x v="4"/>
    <x v="29"/>
    <x v="29"/>
    <s v="02ORF"/>
    <s v="Organized Research Off Campus"/>
    <s v=""/>
    <m/>
    <m/>
    <m/>
    <s v="+"/>
    <n v="0"/>
    <n v="0"/>
    <n v="152.25"/>
    <n v="0"/>
  </r>
  <r>
    <s v="19"/>
    <s v="01"/>
    <d v="2018-07-05T15:39:31"/>
    <s v="V"/>
    <x v="23"/>
    <m/>
    <s v="Volk, Molly J."/>
    <m/>
    <x v="20"/>
    <x v="12"/>
    <x v="4"/>
    <s v="22"/>
    <x v="1"/>
    <x v="4"/>
    <s v="IDHW SHIP project"/>
    <s v="3996"/>
    <s v="College of Business &amp; Economics"/>
    <x v="4"/>
    <x v="4"/>
    <s v="889"/>
    <s v="Business"/>
    <x v="4"/>
    <x v="4"/>
    <x v="29"/>
    <x v="29"/>
    <s v="02ORF"/>
    <s v="Organized Research Off Campus"/>
    <s v=""/>
    <m/>
    <m/>
    <m/>
    <s v="+"/>
    <n v="0"/>
    <n v="0"/>
    <n v="82.44"/>
    <n v="0"/>
  </r>
  <r>
    <s v="19"/>
    <s v="01"/>
    <d v="2018-07-17T07:59:12"/>
    <s v="V"/>
    <x v="19"/>
    <m/>
    <s v="Language Line Services Inc"/>
    <m/>
    <x v="19"/>
    <x v="10"/>
    <x v="4"/>
    <s v="22"/>
    <x v="1"/>
    <x v="4"/>
    <s v="IDHW SHIP project"/>
    <s v="3996"/>
    <s v="College of Business &amp; Economics"/>
    <x v="4"/>
    <x v="4"/>
    <s v="889"/>
    <s v="Business"/>
    <x v="4"/>
    <x v="4"/>
    <x v="29"/>
    <x v="29"/>
    <s v="02ORF"/>
    <s v="Organized Research Off Campus"/>
    <s v=""/>
    <m/>
    <m/>
    <m/>
    <s v="+"/>
    <n v="0"/>
    <n v="0"/>
    <n v="387.65"/>
    <n v="0"/>
  </r>
  <r>
    <s v="19"/>
    <s v="01"/>
    <d v="2018-07-19T09:40:43"/>
    <s v="V"/>
    <x v="20"/>
    <m/>
    <s v="e24 Technologies LLC"/>
    <m/>
    <x v="18"/>
    <x v="11"/>
    <x v="4"/>
    <s v="22"/>
    <x v="1"/>
    <x v="4"/>
    <s v="IDHW SHIP project"/>
    <s v="3996"/>
    <s v="College of Business &amp; Economics"/>
    <x v="4"/>
    <x v="4"/>
    <s v="889"/>
    <s v="Business"/>
    <x v="4"/>
    <x v="4"/>
    <x v="29"/>
    <x v="29"/>
    <s v="02ORF"/>
    <s v="Organized Research Off Campus"/>
    <s v=""/>
    <m/>
    <m/>
    <m/>
    <s v="+"/>
    <n v="0"/>
    <n v="0"/>
    <n v="127"/>
    <n v="0"/>
  </r>
  <r>
    <s v="19"/>
    <s v="01"/>
    <d v="2018-07-19T07:54:26"/>
    <s v="V"/>
    <x v="21"/>
    <m/>
    <s v="e24 Technologies LLC"/>
    <m/>
    <x v="18"/>
    <x v="11"/>
    <x v="4"/>
    <s v="22"/>
    <x v="1"/>
    <x v="4"/>
    <s v="IDHW SHIP project"/>
    <s v="3996"/>
    <s v="College of Business &amp; Economics"/>
    <x v="4"/>
    <x v="4"/>
    <s v="889"/>
    <s v="Business"/>
    <x v="4"/>
    <x v="4"/>
    <x v="29"/>
    <x v="29"/>
    <s v="02ORF"/>
    <s v="Organized Research Off Campus"/>
    <s v=""/>
    <m/>
    <m/>
    <m/>
    <s v="+"/>
    <n v="0"/>
    <n v="0"/>
    <n v="86"/>
    <n v="0"/>
  </r>
  <r>
    <s v="19"/>
    <s v="01"/>
    <d v="2018-07-19T07:58:28"/>
    <s v="V"/>
    <x v="22"/>
    <m/>
    <s v="e24 Technologies LLC"/>
    <m/>
    <x v="18"/>
    <x v="11"/>
    <x v="4"/>
    <s v="22"/>
    <x v="1"/>
    <x v="4"/>
    <s v="IDHW SHIP project"/>
    <s v="3996"/>
    <s v="College of Business &amp; Economics"/>
    <x v="4"/>
    <x v="4"/>
    <s v="889"/>
    <s v="Business"/>
    <x v="4"/>
    <x v="4"/>
    <x v="29"/>
    <x v="29"/>
    <s v="02ORF"/>
    <s v="Organized Research Off Campus"/>
    <s v=""/>
    <m/>
    <m/>
    <m/>
    <s v="+"/>
    <n v="0"/>
    <n v="0"/>
    <n v="73"/>
    <n v="0"/>
  </r>
  <r>
    <s v="19"/>
    <s v="01"/>
    <d v="2018-07-19T12:46:31"/>
    <s v="V"/>
    <x v="31"/>
    <m/>
    <s v="Juker, Dawn R."/>
    <m/>
    <x v="21"/>
    <x v="9"/>
    <x v="4"/>
    <s v="22"/>
    <x v="1"/>
    <x v="4"/>
    <s v="IDHW SHIP project"/>
    <s v="3996"/>
    <s v="College of Business &amp; Economics"/>
    <x v="4"/>
    <x v="4"/>
    <s v="889"/>
    <s v="Business"/>
    <x v="4"/>
    <x v="4"/>
    <x v="29"/>
    <x v="29"/>
    <s v="02ORF"/>
    <s v="Organized Research Off Campus"/>
    <s v=""/>
    <m/>
    <m/>
    <m/>
    <s v="+"/>
    <n v="0"/>
    <n v="0"/>
    <n v="307.5"/>
    <n v="0"/>
  </r>
  <r>
    <s v="19"/>
    <s v="01"/>
    <d v="2018-07-18T15:50:06"/>
    <s v="V"/>
    <x v="33"/>
    <n v="950748"/>
    <m/>
    <m/>
    <x v="24"/>
    <x v="11"/>
    <x v="4"/>
    <s v="22"/>
    <x v="1"/>
    <x v="4"/>
    <s v="IDHW SHIP project"/>
    <s v="3996"/>
    <s v="College of Business &amp; Economics"/>
    <x v="4"/>
    <x v="4"/>
    <s v="889"/>
    <s v="Business"/>
    <x v="4"/>
    <x v="4"/>
    <x v="29"/>
    <x v="29"/>
    <s v="02ORF"/>
    <s v="Organized Research Off Campus"/>
    <s v=""/>
    <m/>
    <m/>
    <m/>
    <s v="+"/>
    <n v="0"/>
    <n v="0"/>
    <n v="463.33"/>
    <n v="0"/>
  </r>
  <r>
    <s v="19"/>
    <s v="01"/>
    <d v="2018-07-13T13:31:49"/>
    <s v="V"/>
    <x v="34"/>
    <m/>
    <m/>
    <m/>
    <x v="25"/>
    <x v="6"/>
    <x v="4"/>
    <s v="22"/>
    <x v="1"/>
    <x v="4"/>
    <s v="IDHW SHIP project"/>
    <s v="3996"/>
    <s v="College of Business &amp; Economics"/>
    <x v="4"/>
    <x v="4"/>
    <s v="889"/>
    <s v="Business"/>
    <x v="4"/>
    <x v="4"/>
    <x v="29"/>
    <x v="29"/>
    <s v="02ORF"/>
    <s v="Organized Research Off Campus"/>
    <s v=""/>
    <m/>
    <m/>
    <m/>
    <s v="+"/>
    <n v="0"/>
    <n v="0"/>
    <n v="122.21"/>
    <n v="0"/>
  </r>
  <r>
    <s v="19"/>
    <s v="01"/>
    <d v="2018-07-31T15:52:42"/>
    <s v="V"/>
    <x v="28"/>
    <n v="952135"/>
    <m/>
    <m/>
    <x v="22"/>
    <x v="4"/>
    <x v="4"/>
    <s v="22"/>
    <x v="1"/>
    <x v="4"/>
    <s v="IDHW SHIP project"/>
    <s v="3996"/>
    <s v="College of Business &amp; Economics"/>
    <x v="4"/>
    <x v="4"/>
    <s v="889"/>
    <s v="Business"/>
    <x v="4"/>
    <x v="4"/>
    <x v="29"/>
    <x v="29"/>
    <s v="02ORF"/>
    <s v="Organized Research Off Campus"/>
    <s v=""/>
    <m/>
    <m/>
    <m/>
    <s v="+"/>
    <n v="0"/>
    <n v="0"/>
    <n v="1105.54"/>
    <n v="0"/>
  </r>
  <r>
    <s v="19"/>
    <s v="01"/>
    <d v="2018-07-18T15:58:26"/>
    <s v="V"/>
    <x v="30"/>
    <m/>
    <s v="Juker, Dawn R."/>
    <m/>
    <x v="21"/>
    <x v="11"/>
    <x v="4"/>
    <s v="22"/>
    <x v="1"/>
    <x v="4"/>
    <s v="IDHW SHIP project"/>
    <s v="3996"/>
    <s v="College of Business &amp; Economics"/>
    <x v="4"/>
    <x v="4"/>
    <s v="889"/>
    <s v="Business"/>
    <x v="4"/>
    <x v="4"/>
    <x v="29"/>
    <x v="29"/>
    <s v="02ORF"/>
    <s v="Organized Research Off Campus"/>
    <s v=""/>
    <m/>
    <m/>
    <m/>
    <s v="+"/>
    <n v="0"/>
    <n v="0"/>
    <n v="144.44999999999999"/>
    <n v="0"/>
  </r>
  <r>
    <s v="19"/>
    <s v="01"/>
    <d v="2018-07-19T12:46:30"/>
    <s v="V"/>
    <x v="31"/>
    <m/>
    <s v="Juker, Dawn R."/>
    <m/>
    <x v="21"/>
    <x v="9"/>
    <x v="4"/>
    <s v="22"/>
    <x v="1"/>
    <x v="4"/>
    <s v="IDHW SHIP project"/>
    <s v="3996"/>
    <s v="College of Business &amp; Economics"/>
    <x v="4"/>
    <x v="4"/>
    <s v="889"/>
    <s v="Business"/>
    <x v="4"/>
    <x v="4"/>
    <x v="29"/>
    <x v="29"/>
    <s v="02ORF"/>
    <s v="Organized Research Off Campus"/>
    <s v=""/>
    <m/>
    <m/>
    <m/>
    <s v="+"/>
    <n v="0"/>
    <n v="0"/>
    <n v="285.39"/>
    <n v="0"/>
  </r>
  <r>
    <s v="19"/>
    <s v="01"/>
    <d v="2018-07-19T12:46:30"/>
    <s v="V"/>
    <x v="31"/>
    <m/>
    <s v="Juker, Dawn R."/>
    <m/>
    <x v="21"/>
    <x v="9"/>
    <x v="4"/>
    <s v="22"/>
    <x v="1"/>
    <x v="4"/>
    <s v="IDHW SHIP project"/>
    <s v="3996"/>
    <s v="College of Business &amp; Economics"/>
    <x v="4"/>
    <x v="4"/>
    <s v="889"/>
    <s v="Business"/>
    <x v="4"/>
    <x v="4"/>
    <x v="29"/>
    <x v="29"/>
    <s v="02ORF"/>
    <s v="Organized Research Off Campus"/>
    <s v=""/>
    <m/>
    <m/>
    <m/>
    <s v="+"/>
    <n v="0"/>
    <n v="0"/>
    <n v="150"/>
    <n v="0"/>
  </r>
  <r>
    <s v="19"/>
    <s v="01"/>
    <d v="2018-07-19T12:46:30"/>
    <s v="V"/>
    <x v="32"/>
    <m/>
    <s v="Juker, Dawn R."/>
    <m/>
    <x v="21"/>
    <x v="9"/>
    <x v="4"/>
    <s v="22"/>
    <x v="1"/>
    <x v="4"/>
    <s v="IDHW SHIP project"/>
    <s v="3996"/>
    <s v="College of Business &amp; Economics"/>
    <x v="4"/>
    <x v="4"/>
    <s v="889"/>
    <s v="Business"/>
    <x v="4"/>
    <x v="4"/>
    <x v="29"/>
    <x v="29"/>
    <s v="02ORF"/>
    <s v="Organized Research Off Campus"/>
    <s v=""/>
    <m/>
    <m/>
    <m/>
    <s v="+"/>
    <n v="0"/>
    <n v="0"/>
    <n v="342.4"/>
    <n v="0"/>
  </r>
  <r>
    <s v="19"/>
    <s v="01"/>
    <d v="2018-07-13T13:31:49"/>
    <s v="V"/>
    <x v="34"/>
    <m/>
    <m/>
    <m/>
    <x v="25"/>
    <x v="6"/>
    <x v="2"/>
    <s v="22"/>
    <x v="1"/>
    <x v="4"/>
    <s v="IDHW SHIP project"/>
    <s v="3996"/>
    <s v="College of Business &amp; Economics"/>
    <x v="4"/>
    <x v="4"/>
    <s v="889"/>
    <s v="Business"/>
    <x v="0"/>
    <x v="0"/>
    <x v="8"/>
    <x v="8"/>
    <s v="02ORF"/>
    <s v="Organized Research Off Campus"/>
    <s v=""/>
    <m/>
    <m/>
    <m/>
    <s v="+"/>
    <n v="0"/>
    <n v="0"/>
    <n v="109.99"/>
    <n v="0"/>
  </r>
  <r>
    <s v="19"/>
    <s v="01"/>
    <d v="2018-07-31T15:53:44"/>
    <s v="V"/>
    <x v="27"/>
    <m/>
    <s v="Juker, Dawn R."/>
    <m/>
    <x v="21"/>
    <x v="1"/>
    <x v="0"/>
    <s v="22"/>
    <x v="1"/>
    <x v="4"/>
    <s v="IDHW SHIP project"/>
    <s v="3996"/>
    <s v="College of Business &amp; Economics"/>
    <x v="4"/>
    <x v="4"/>
    <s v="889"/>
    <s v="Business"/>
    <x v="0"/>
    <x v="0"/>
    <x v="8"/>
    <x v="8"/>
    <s v="02ORF"/>
    <s v="Organized Research Off Campus"/>
    <s v=""/>
    <m/>
    <m/>
    <m/>
    <s v="+"/>
    <n v="0"/>
    <n v="0"/>
    <n v="42.49"/>
    <n v="0"/>
  </r>
  <r>
    <s v="19"/>
    <s v="01"/>
    <d v="2018-07-31T15:52:42"/>
    <s v="V"/>
    <x v="28"/>
    <n v="952135"/>
    <m/>
    <m/>
    <x v="22"/>
    <x v="4"/>
    <x v="10"/>
    <s v="22"/>
    <x v="1"/>
    <x v="4"/>
    <s v="IDHW SHIP project"/>
    <s v="3996"/>
    <s v="College of Business &amp; Economics"/>
    <x v="4"/>
    <x v="4"/>
    <s v="889"/>
    <s v="Business"/>
    <x v="3"/>
    <x v="3"/>
    <x v="30"/>
    <x v="30"/>
    <s v="02ORF"/>
    <s v="Organized Research Off Campus"/>
    <s v=""/>
    <m/>
    <m/>
    <m/>
    <s v="+"/>
    <n v="0"/>
    <n v="0"/>
    <n v="995"/>
    <n v="0"/>
  </r>
  <r>
    <s v="19"/>
    <s v="01"/>
    <d v="2018-07-18T15:50:06"/>
    <s v="V"/>
    <x v="33"/>
    <n v="950748"/>
    <m/>
    <m/>
    <x v="24"/>
    <x v="11"/>
    <x v="10"/>
    <s v="22"/>
    <x v="1"/>
    <x v="4"/>
    <s v="IDHW SHIP project"/>
    <s v="3996"/>
    <s v="College of Business &amp; Economics"/>
    <x v="4"/>
    <x v="4"/>
    <s v="889"/>
    <s v="Business"/>
    <x v="3"/>
    <x v="3"/>
    <x v="30"/>
    <x v="30"/>
    <s v="02ORF"/>
    <s v="Organized Research Off Campus"/>
    <s v=""/>
    <m/>
    <m/>
    <m/>
    <s v="+"/>
    <n v="0"/>
    <n v="0"/>
    <n v="417"/>
    <n v="0"/>
  </r>
  <r>
    <s v="19"/>
    <s v="01"/>
    <d v="2018-07-19T12:46:30"/>
    <s v="V"/>
    <x v="31"/>
    <m/>
    <s v="Juker, Dawn R."/>
    <m/>
    <x v="21"/>
    <x v="9"/>
    <x v="0"/>
    <s v="22"/>
    <x v="1"/>
    <x v="4"/>
    <s v="IDHW SHIP project"/>
    <s v="3996"/>
    <s v="College of Business &amp; Economics"/>
    <x v="4"/>
    <x v="4"/>
    <s v="889"/>
    <s v="Business"/>
    <x v="3"/>
    <x v="3"/>
    <x v="30"/>
    <x v="30"/>
    <s v="02ORF"/>
    <s v="Organized Research Off Campus"/>
    <s v=""/>
    <m/>
    <m/>
    <m/>
    <s v="+"/>
    <n v="0"/>
    <n v="0"/>
    <n v="276.75"/>
    <n v="0"/>
  </r>
  <r>
    <s v="19"/>
    <s v="01"/>
    <d v="2018-07-19T12:46:30"/>
    <s v="V"/>
    <x v="31"/>
    <m/>
    <s v="Juker, Dawn R."/>
    <m/>
    <x v="21"/>
    <x v="9"/>
    <x v="0"/>
    <s v="22"/>
    <x v="1"/>
    <x v="4"/>
    <s v="IDHW SHIP project"/>
    <s v="3996"/>
    <s v="College of Business &amp; Economics"/>
    <x v="4"/>
    <x v="4"/>
    <s v="889"/>
    <s v="Business"/>
    <x v="3"/>
    <x v="3"/>
    <x v="30"/>
    <x v="30"/>
    <s v="02ORF"/>
    <s v="Organized Research Off Campus"/>
    <s v=""/>
    <m/>
    <m/>
    <m/>
    <s v="+"/>
    <n v="0"/>
    <n v="0"/>
    <n v="135"/>
    <n v="0"/>
  </r>
  <r>
    <s v="19"/>
    <s v="01"/>
    <d v="2018-08-02T09:31:23"/>
    <s v="V"/>
    <x v="29"/>
    <m/>
    <m/>
    <m/>
    <x v="23"/>
    <x v="3"/>
    <x v="11"/>
    <s v="22"/>
    <x v="1"/>
    <x v="4"/>
    <s v="IDHW SHIP project"/>
    <s v="3996"/>
    <s v="College of Business &amp; Economics"/>
    <x v="4"/>
    <x v="4"/>
    <s v="889"/>
    <s v="Business"/>
    <x v="3"/>
    <x v="3"/>
    <x v="31"/>
    <x v="31"/>
    <s v="02ORF"/>
    <s v="Organized Research Off Campus"/>
    <s v=""/>
    <m/>
    <m/>
    <m/>
    <s v="+"/>
    <n v="0"/>
    <n v="0"/>
    <n v="127.5"/>
    <n v="0"/>
  </r>
  <r>
    <s v="19"/>
    <s v="01"/>
    <d v="2018-07-18T15:58:25"/>
    <s v="V"/>
    <x v="30"/>
    <m/>
    <s v="Juker, Dawn R."/>
    <m/>
    <x v="21"/>
    <x v="11"/>
    <x v="0"/>
    <s v="22"/>
    <x v="1"/>
    <x v="4"/>
    <s v="IDHW SHIP project"/>
    <s v="3996"/>
    <s v="College of Business &amp; Economics"/>
    <x v="4"/>
    <x v="4"/>
    <s v="889"/>
    <s v="Business"/>
    <x v="3"/>
    <x v="3"/>
    <x v="32"/>
    <x v="32"/>
    <s v="02ORF"/>
    <s v="Organized Research Off Campus"/>
    <s v=""/>
    <m/>
    <m/>
    <m/>
    <s v="+"/>
    <n v="0"/>
    <n v="0"/>
    <n v="130.01"/>
    <n v="0"/>
  </r>
  <r>
    <s v="19"/>
    <s v="01"/>
    <d v="2018-07-19T12:46:30"/>
    <s v="V"/>
    <x v="31"/>
    <m/>
    <s v="Juker, Dawn R."/>
    <m/>
    <x v="21"/>
    <x v="9"/>
    <x v="0"/>
    <s v="22"/>
    <x v="1"/>
    <x v="4"/>
    <s v="IDHW SHIP project"/>
    <s v="3996"/>
    <s v="College of Business &amp; Economics"/>
    <x v="4"/>
    <x v="4"/>
    <s v="889"/>
    <s v="Business"/>
    <x v="3"/>
    <x v="3"/>
    <x v="32"/>
    <x v="32"/>
    <s v="02ORF"/>
    <s v="Organized Research Off Campus"/>
    <s v=""/>
    <m/>
    <m/>
    <m/>
    <s v="+"/>
    <n v="0"/>
    <n v="0"/>
    <n v="256.85000000000002"/>
    <n v="0"/>
  </r>
  <r>
    <s v="19"/>
    <s v="01"/>
    <d v="2018-07-19T12:46:29"/>
    <s v="V"/>
    <x v="32"/>
    <m/>
    <s v="Juker, Dawn R."/>
    <m/>
    <x v="21"/>
    <x v="9"/>
    <x v="0"/>
    <s v="22"/>
    <x v="1"/>
    <x v="4"/>
    <s v="IDHW SHIP project"/>
    <s v="3996"/>
    <s v="College of Business &amp; Economics"/>
    <x v="4"/>
    <x v="4"/>
    <s v="889"/>
    <s v="Business"/>
    <x v="3"/>
    <x v="3"/>
    <x v="32"/>
    <x v="32"/>
    <s v="02ORF"/>
    <s v="Organized Research Off Campus"/>
    <s v=""/>
    <m/>
    <m/>
    <m/>
    <s v="+"/>
    <n v="0"/>
    <n v="0"/>
    <n v="308.16000000000003"/>
    <n v="0"/>
  </r>
  <r>
    <s v="19"/>
    <s v="02"/>
    <d v="2018-08-22T08:36:41"/>
    <s v="V"/>
    <x v="37"/>
    <m/>
    <s v="Johnson, Hana"/>
    <m/>
    <x v="1"/>
    <x v="14"/>
    <x v="0"/>
    <s v="10"/>
    <x v="0"/>
    <x v="0"/>
    <s v="General Education"/>
    <s v="3996"/>
    <s v="College of Business &amp; Economics"/>
    <x v="0"/>
    <x v="0"/>
    <s v="889"/>
    <s v="Business"/>
    <x v="0"/>
    <x v="0"/>
    <x v="33"/>
    <x v="33"/>
    <s v="01INX"/>
    <s v="Instruction"/>
    <s v=""/>
    <m/>
    <m/>
    <m/>
    <s v="+"/>
    <n v="0"/>
    <n v="0"/>
    <n v="182"/>
    <n v="0"/>
  </r>
  <r>
    <s v="19"/>
    <s v="02"/>
    <d v="2018-08-20T12:25:03"/>
    <s v="V"/>
    <x v="38"/>
    <m/>
    <m/>
    <m/>
    <x v="28"/>
    <x v="15"/>
    <x v="12"/>
    <s v="10"/>
    <x v="0"/>
    <x v="0"/>
    <s v="General Education"/>
    <s v="3996"/>
    <s v="College of Business &amp; Economics"/>
    <x v="0"/>
    <x v="0"/>
    <s v="889"/>
    <s v="Business"/>
    <x v="0"/>
    <x v="0"/>
    <x v="34"/>
    <x v="34"/>
    <s v="01INX"/>
    <s v="Instruction"/>
    <s v=""/>
    <m/>
    <m/>
    <m/>
    <s v="+"/>
    <n v="0"/>
    <n v="0"/>
    <n v="20"/>
    <n v="0"/>
  </r>
  <r>
    <s v="19"/>
    <s v="02"/>
    <d v="2018-08-20T12:25:03"/>
    <s v="V"/>
    <x v="38"/>
    <m/>
    <m/>
    <m/>
    <x v="28"/>
    <x v="15"/>
    <x v="13"/>
    <s v="10"/>
    <x v="0"/>
    <x v="0"/>
    <s v="General Education"/>
    <s v="3996"/>
    <s v="College of Business &amp; Economics"/>
    <x v="0"/>
    <x v="0"/>
    <s v="889"/>
    <s v="Business"/>
    <x v="0"/>
    <x v="0"/>
    <x v="34"/>
    <x v="34"/>
    <s v="01INX"/>
    <s v="Instruction"/>
    <s v=""/>
    <m/>
    <m/>
    <m/>
    <s v="+"/>
    <n v="0"/>
    <n v="0"/>
    <n v="48"/>
    <n v="0"/>
  </r>
  <r>
    <s v="19"/>
    <s v="02"/>
    <d v="2018-08-16T21:51:48"/>
    <s v="V"/>
    <x v="39"/>
    <m/>
    <m/>
    <m/>
    <x v="29"/>
    <x v="16"/>
    <x v="1"/>
    <s v="10"/>
    <x v="0"/>
    <x v="0"/>
    <s v="General Education"/>
    <s v="3996"/>
    <s v="College of Business &amp; Economics"/>
    <x v="0"/>
    <x v="0"/>
    <s v="889"/>
    <s v="Business"/>
    <x v="2"/>
    <x v="2"/>
    <x v="3"/>
    <x v="3"/>
    <s v="01INX"/>
    <s v="Instruction"/>
    <s v=""/>
    <m/>
    <m/>
    <m/>
    <s v="+"/>
    <n v="0"/>
    <n v="0"/>
    <n v="1340"/>
    <n v="0"/>
  </r>
  <r>
    <s v="19"/>
    <s v="02"/>
    <d v="2018-08-28T09:11:36"/>
    <s v="V"/>
    <x v="40"/>
    <m/>
    <s v="City North American"/>
    <m/>
    <x v="30"/>
    <x v="17"/>
    <x v="0"/>
    <s v="10"/>
    <x v="0"/>
    <x v="0"/>
    <s v="General Education"/>
    <s v="3996"/>
    <s v="College of Business &amp; Economics"/>
    <x v="0"/>
    <x v="0"/>
    <s v="889"/>
    <s v="Business"/>
    <x v="0"/>
    <x v="0"/>
    <x v="35"/>
    <x v="35"/>
    <s v="01INX"/>
    <s v="Instruction"/>
    <s v=""/>
    <m/>
    <m/>
    <m/>
    <s v="+"/>
    <n v="0"/>
    <n v="0"/>
    <n v="40"/>
    <n v="0"/>
  </r>
  <r>
    <s v="19"/>
    <s v="02"/>
    <d v="2018-08-02T21:41:49"/>
    <s v="V"/>
    <x v="41"/>
    <m/>
    <m/>
    <m/>
    <x v="31"/>
    <x v="18"/>
    <x v="1"/>
    <s v="10"/>
    <x v="0"/>
    <x v="0"/>
    <s v="General Education"/>
    <s v="3996"/>
    <s v="College of Business &amp; Economics"/>
    <x v="0"/>
    <x v="0"/>
    <s v="889"/>
    <s v="Business"/>
    <x v="2"/>
    <x v="2"/>
    <x v="3"/>
    <x v="3"/>
    <s v="01INX"/>
    <s v="Instruction"/>
    <s v=""/>
    <m/>
    <m/>
    <m/>
    <s v="+"/>
    <n v="0"/>
    <n v="0"/>
    <n v="1340"/>
    <n v="0"/>
  </r>
  <r>
    <s v="19"/>
    <s v="02"/>
    <d v="2018-08-24T21:58:44"/>
    <s v="V"/>
    <x v="42"/>
    <m/>
    <m/>
    <s v="PR190001"/>
    <x v="32"/>
    <x v="16"/>
    <x v="14"/>
    <s v="10"/>
    <x v="0"/>
    <x v="0"/>
    <s v="General Education"/>
    <s v="3996"/>
    <s v="College of Business &amp; Economics"/>
    <x v="0"/>
    <x v="0"/>
    <s v="889"/>
    <s v="Business"/>
    <x v="2"/>
    <x v="2"/>
    <x v="3"/>
    <x v="3"/>
    <s v="01INX"/>
    <s v="Instruction"/>
    <s v=""/>
    <m/>
    <m/>
    <m/>
    <s v="+"/>
    <n v="0"/>
    <n v="0"/>
    <n v="0"/>
    <n v="29480"/>
  </r>
  <r>
    <s v="19"/>
    <s v="02"/>
    <d v="2018-08-24T21:58:44"/>
    <s v="V"/>
    <x v="42"/>
    <m/>
    <m/>
    <s v="PR190001"/>
    <x v="32"/>
    <x v="16"/>
    <x v="14"/>
    <s v="10"/>
    <x v="0"/>
    <x v="0"/>
    <s v="General Education"/>
    <s v="3996"/>
    <s v="College of Business &amp; Economics"/>
    <x v="0"/>
    <x v="0"/>
    <s v="889"/>
    <s v="Business"/>
    <x v="2"/>
    <x v="2"/>
    <x v="25"/>
    <x v="25"/>
    <s v="01INX"/>
    <s v="Instruction"/>
    <s v=""/>
    <m/>
    <m/>
    <m/>
    <s v="+"/>
    <n v="0"/>
    <n v="0"/>
    <n v="0"/>
    <n v="2727109.59"/>
  </r>
  <r>
    <s v="19"/>
    <s v="02"/>
    <d v="2018-08-22T11:57:33"/>
    <s v="V"/>
    <x v="43"/>
    <m/>
    <s v="Devezer, Berna"/>
    <m/>
    <x v="33"/>
    <x v="17"/>
    <x v="0"/>
    <s v="10"/>
    <x v="0"/>
    <x v="0"/>
    <s v="General Education"/>
    <s v="3996"/>
    <s v="College of Business &amp; Economics"/>
    <x v="0"/>
    <x v="0"/>
    <s v="889"/>
    <s v="Business"/>
    <x v="3"/>
    <x v="3"/>
    <x v="6"/>
    <x v="6"/>
    <s v="01INX"/>
    <s v="Instruction"/>
    <s v=""/>
    <m/>
    <m/>
    <m/>
    <s v="+"/>
    <n v="0"/>
    <n v="0"/>
    <n v="190"/>
    <n v="0"/>
  </r>
  <r>
    <s v="19"/>
    <s v="02"/>
    <d v="2018-08-15T08:16:31"/>
    <s v="V"/>
    <x v="44"/>
    <m/>
    <s v="Peterson, Steven S."/>
    <m/>
    <x v="15"/>
    <x v="19"/>
    <x v="0"/>
    <s v="10"/>
    <x v="0"/>
    <x v="0"/>
    <s v="General Education"/>
    <s v="3996"/>
    <s v="College of Business &amp; Economics"/>
    <x v="0"/>
    <x v="0"/>
    <s v="889"/>
    <s v="Business"/>
    <x v="0"/>
    <x v="0"/>
    <x v="7"/>
    <x v="7"/>
    <s v="01INX"/>
    <s v="Instruction"/>
    <s v=""/>
    <m/>
    <m/>
    <m/>
    <s v="+"/>
    <n v="0"/>
    <n v="0"/>
    <n v="74.3"/>
    <n v="0"/>
  </r>
  <r>
    <s v="19"/>
    <s v="02"/>
    <d v="2018-08-15T11:22:08"/>
    <s v="V"/>
    <x v="45"/>
    <m/>
    <m/>
    <m/>
    <x v="34"/>
    <x v="14"/>
    <x v="2"/>
    <s v="10"/>
    <x v="0"/>
    <x v="0"/>
    <s v="General Education"/>
    <s v="3996"/>
    <s v="College of Business &amp; Economics"/>
    <x v="0"/>
    <x v="0"/>
    <s v="889"/>
    <s v="Business"/>
    <x v="0"/>
    <x v="0"/>
    <x v="36"/>
    <x v="36"/>
    <s v="01INX"/>
    <s v="Instruction"/>
    <s v=""/>
    <m/>
    <m/>
    <m/>
    <s v="+"/>
    <n v="0"/>
    <n v="0"/>
    <n v="10.85"/>
    <n v="0"/>
  </r>
  <r>
    <s v="19"/>
    <s v="02"/>
    <d v="2018-08-15T11:22:08"/>
    <s v="V"/>
    <x v="45"/>
    <m/>
    <m/>
    <m/>
    <x v="34"/>
    <x v="14"/>
    <x v="2"/>
    <s v="10"/>
    <x v="0"/>
    <x v="0"/>
    <s v="General Education"/>
    <s v="3996"/>
    <s v="College of Business &amp; Economics"/>
    <x v="0"/>
    <x v="0"/>
    <s v="889"/>
    <s v="Business"/>
    <x v="0"/>
    <x v="0"/>
    <x v="36"/>
    <x v="36"/>
    <s v="01INX"/>
    <s v="Instruction"/>
    <s v=""/>
    <m/>
    <m/>
    <m/>
    <s v="+"/>
    <n v="0"/>
    <n v="0"/>
    <n v="69.98"/>
    <n v="0"/>
  </r>
  <r>
    <s v="19"/>
    <s v="02"/>
    <d v="2018-08-15T11:22:08"/>
    <s v="V"/>
    <x v="45"/>
    <m/>
    <m/>
    <m/>
    <x v="34"/>
    <x v="14"/>
    <x v="2"/>
    <s v="10"/>
    <x v="0"/>
    <x v="0"/>
    <s v="General Education"/>
    <s v="3996"/>
    <s v="College of Business &amp; Economics"/>
    <x v="0"/>
    <x v="0"/>
    <s v="889"/>
    <s v="Business"/>
    <x v="0"/>
    <x v="0"/>
    <x v="36"/>
    <x v="36"/>
    <s v="01INX"/>
    <s v="Instruction"/>
    <s v=""/>
    <m/>
    <m/>
    <m/>
    <s v="+"/>
    <n v="0"/>
    <n v="0"/>
    <n v="13.58"/>
    <n v="0"/>
  </r>
  <r>
    <s v="19"/>
    <s v="02"/>
    <d v="2018-08-29T10:01:48"/>
    <s v="V"/>
    <x v="46"/>
    <m/>
    <m/>
    <m/>
    <x v="35"/>
    <x v="20"/>
    <x v="2"/>
    <s v="10"/>
    <x v="0"/>
    <x v="0"/>
    <s v="General Education"/>
    <s v="3996"/>
    <s v="College of Business &amp; Economics"/>
    <x v="0"/>
    <x v="0"/>
    <s v="889"/>
    <s v="Business"/>
    <x v="0"/>
    <x v="0"/>
    <x v="36"/>
    <x v="36"/>
    <s v="01INX"/>
    <s v="Instruction"/>
    <s v=""/>
    <m/>
    <m/>
    <m/>
    <s v="+"/>
    <n v="0"/>
    <n v="0"/>
    <n v="616.04999999999995"/>
    <n v="0"/>
  </r>
  <r>
    <s v="19"/>
    <s v="02"/>
    <d v="2018-08-29T10:01:48"/>
    <s v="V"/>
    <x v="46"/>
    <m/>
    <m/>
    <m/>
    <x v="36"/>
    <x v="20"/>
    <x v="2"/>
    <s v="10"/>
    <x v="0"/>
    <x v="0"/>
    <s v="General Education"/>
    <s v="3996"/>
    <s v="College of Business &amp; Economics"/>
    <x v="0"/>
    <x v="0"/>
    <s v="889"/>
    <s v="Business"/>
    <x v="0"/>
    <x v="0"/>
    <x v="36"/>
    <x v="36"/>
    <s v="01INX"/>
    <s v="Instruction"/>
    <s v=""/>
    <m/>
    <m/>
    <m/>
    <s v="+"/>
    <n v="0"/>
    <n v="0"/>
    <n v="190.79"/>
    <n v="0"/>
  </r>
  <r>
    <s v="19"/>
    <s v="02"/>
    <d v="2018-08-29T10:01:48"/>
    <s v="V"/>
    <x v="46"/>
    <m/>
    <m/>
    <m/>
    <x v="37"/>
    <x v="20"/>
    <x v="2"/>
    <s v="10"/>
    <x v="0"/>
    <x v="0"/>
    <s v="General Education"/>
    <s v="3996"/>
    <s v="College of Business &amp; Economics"/>
    <x v="0"/>
    <x v="0"/>
    <s v="889"/>
    <s v="Business"/>
    <x v="0"/>
    <x v="0"/>
    <x v="36"/>
    <x v="36"/>
    <s v="01INX"/>
    <s v="Instruction"/>
    <s v=""/>
    <m/>
    <m/>
    <m/>
    <s v="+"/>
    <n v="0"/>
    <n v="0"/>
    <n v="354.24"/>
    <n v="0"/>
  </r>
  <r>
    <s v="19"/>
    <s v="02"/>
    <d v="2018-08-29T10:01:47"/>
    <s v="V"/>
    <x v="46"/>
    <m/>
    <m/>
    <m/>
    <x v="38"/>
    <x v="20"/>
    <x v="2"/>
    <s v="10"/>
    <x v="0"/>
    <x v="0"/>
    <s v="General Education"/>
    <s v="3996"/>
    <s v="College of Business &amp; Economics"/>
    <x v="0"/>
    <x v="0"/>
    <s v="889"/>
    <s v="Business"/>
    <x v="0"/>
    <x v="0"/>
    <x v="36"/>
    <x v="36"/>
    <s v="01INX"/>
    <s v="Instruction"/>
    <s v=""/>
    <m/>
    <m/>
    <m/>
    <s v="+"/>
    <n v="0"/>
    <n v="0"/>
    <n v="3.17"/>
    <n v="0"/>
  </r>
  <r>
    <s v="19"/>
    <s v="02"/>
    <d v="2018-08-29T10:01:48"/>
    <s v="V"/>
    <x v="46"/>
    <m/>
    <m/>
    <m/>
    <x v="39"/>
    <x v="20"/>
    <x v="2"/>
    <s v="10"/>
    <x v="0"/>
    <x v="0"/>
    <s v="General Education"/>
    <s v="3996"/>
    <s v="College of Business &amp; Economics"/>
    <x v="0"/>
    <x v="0"/>
    <s v="889"/>
    <s v="Business"/>
    <x v="0"/>
    <x v="0"/>
    <x v="36"/>
    <x v="36"/>
    <s v="01INX"/>
    <s v="Instruction"/>
    <s v=""/>
    <m/>
    <m/>
    <m/>
    <s v="+"/>
    <n v="0"/>
    <n v="0"/>
    <n v="10.71"/>
    <n v="0"/>
  </r>
  <r>
    <s v="19"/>
    <s v="02"/>
    <d v="2018-08-29T10:01:48"/>
    <s v="V"/>
    <x v="46"/>
    <m/>
    <m/>
    <m/>
    <x v="37"/>
    <x v="20"/>
    <x v="2"/>
    <s v="10"/>
    <x v="0"/>
    <x v="0"/>
    <s v="General Education"/>
    <s v="3996"/>
    <s v="College of Business &amp; Economics"/>
    <x v="0"/>
    <x v="0"/>
    <s v="889"/>
    <s v="Business"/>
    <x v="0"/>
    <x v="0"/>
    <x v="36"/>
    <x v="36"/>
    <s v="01INX"/>
    <s v="Instruction"/>
    <s v=""/>
    <m/>
    <m/>
    <m/>
    <s v="+"/>
    <n v="0"/>
    <n v="0"/>
    <n v="45.53"/>
    <n v="0"/>
  </r>
  <r>
    <s v="19"/>
    <s v="02"/>
    <d v="2018-08-29T10:01:47"/>
    <s v="V"/>
    <x v="46"/>
    <m/>
    <m/>
    <m/>
    <x v="40"/>
    <x v="20"/>
    <x v="2"/>
    <s v="10"/>
    <x v="0"/>
    <x v="0"/>
    <s v="General Education"/>
    <s v="3996"/>
    <s v="College of Business &amp; Economics"/>
    <x v="0"/>
    <x v="0"/>
    <s v="889"/>
    <s v="Business"/>
    <x v="0"/>
    <x v="0"/>
    <x v="36"/>
    <x v="36"/>
    <s v="01INX"/>
    <s v="Instruction"/>
    <s v=""/>
    <m/>
    <m/>
    <m/>
    <s v="+"/>
    <n v="0"/>
    <n v="0"/>
    <n v="2656.89"/>
    <n v="0"/>
  </r>
  <r>
    <s v="19"/>
    <s v="02"/>
    <d v="2018-08-28T08:40:35"/>
    <s v="V"/>
    <x v="47"/>
    <n v="10707326"/>
    <m/>
    <m/>
    <x v="41"/>
    <x v="19"/>
    <x v="15"/>
    <s v="10"/>
    <x v="0"/>
    <x v="0"/>
    <s v="General Education"/>
    <s v="3996"/>
    <s v="College of Business &amp; Economics"/>
    <x v="0"/>
    <x v="0"/>
    <s v="889"/>
    <s v="Business"/>
    <x v="0"/>
    <x v="0"/>
    <x v="8"/>
    <x v="8"/>
    <s v="01INX"/>
    <s v="Instruction"/>
    <s v=""/>
    <m/>
    <m/>
    <m/>
    <s v="+"/>
    <n v="0"/>
    <n v="0"/>
    <n v="79"/>
    <n v="0"/>
  </r>
  <r>
    <s v="19"/>
    <s v="02"/>
    <d v="2018-08-06T16:01:31"/>
    <s v="V"/>
    <x v="48"/>
    <m/>
    <m/>
    <m/>
    <x v="42"/>
    <x v="14"/>
    <x v="2"/>
    <s v="10"/>
    <x v="0"/>
    <x v="0"/>
    <s v="General Education"/>
    <s v="3996"/>
    <s v="College of Business &amp; Economics"/>
    <x v="0"/>
    <x v="0"/>
    <s v="889"/>
    <s v="Business"/>
    <x v="0"/>
    <x v="0"/>
    <x v="8"/>
    <x v="8"/>
    <s v="01INX"/>
    <s v="Instruction"/>
    <s v=""/>
    <m/>
    <m/>
    <m/>
    <s v="+"/>
    <n v="0"/>
    <n v="0"/>
    <n v="19.989999999999998"/>
    <n v="0"/>
  </r>
  <r>
    <s v="19"/>
    <s v="02"/>
    <d v="2018-08-03T21:41:00"/>
    <s v="V"/>
    <x v="49"/>
    <n v="2582882"/>
    <m/>
    <m/>
    <x v="43"/>
    <x v="21"/>
    <x v="16"/>
    <s v="10"/>
    <x v="0"/>
    <x v="0"/>
    <s v="General Education"/>
    <s v="3996"/>
    <s v="College of Business &amp; Economics"/>
    <x v="0"/>
    <x v="0"/>
    <s v="889"/>
    <s v="Business"/>
    <x v="3"/>
    <x v="3"/>
    <x v="31"/>
    <x v="31"/>
    <s v="01INX"/>
    <s v="Instruction"/>
    <s v=""/>
    <m/>
    <m/>
    <m/>
    <s v="-"/>
    <n v="0"/>
    <n v="0"/>
    <n v="-81"/>
    <n v="0"/>
  </r>
  <r>
    <s v="19"/>
    <s v="02"/>
    <d v="2018-08-22T11:57:33"/>
    <s v="V"/>
    <x v="43"/>
    <m/>
    <s v="Devezer, Berna"/>
    <m/>
    <x v="33"/>
    <x v="17"/>
    <x v="0"/>
    <s v="10"/>
    <x v="0"/>
    <x v="0"/>
    <s v="General Education"/>
    <s v="3996"/>
    <s v="College of Business &amp; Economics"/>
    <x v="0"/>
    <x v="0"/>
    <s v="889"/>
    <s v="Business"/>
    <x v="3"/>
    <x v="3"/>
    <x v="37"/>
    <x v="37"/>
    <s v="01INX"/>
    <s v="Instruction"/>
    <s v=""/>
    <m/>
    <m/>
    <m/>
    <s v="+"/>
    <n v="0"/>
    <n v="0"/>
    <n v="85.32"/>
    <n v="0"/>
  </r>
  <r>
    <s v="19"/>
    <s v="02"/>
    <d v="2018-08-22T11:57:33"/>
    <s v="V"/>
    <x v="43"/>
    <m/>
    <s v="Devezer, Berna"/>
    <m/>
    <x v="33"/>
    <x v="17"/>
    <x v="0"/>
    <s v="10"/>
    <x v="0"/>
    <x v="0"/>
    <s v="General Education"/>
    <s v="3996"/>
    <s v="College of Business &amp; Economics"/>
    <x v="0"/>
    <x v="0"/>
    <s v="889"/>
    <s v="Business"/>
    <x v="3"/>
    <x v="3"/>
    <x v="37"/>
    <x v="37"/>
    <s v="01INX"/>
    <s v="Instruction"/>
    <s v=""/>
    <m/>
    <m/>
    <m/>
    <s v="+"/>
    <n v="0"/>
    <n v="0"/>
    <n v="36"/>
    <n v="0"/>
  </r>
  <r>
    <s v="19"/>
    <s v="02"/>
    <d v="2018-08-24T11:50:21"/>
    <s v="V"/>
    <x v="50"/>
    <m/>
    <s v="Johnson, Hana"/>
    <m/>
    <x v="1"/>
    <x v="16"/>
    <x v="0"/>
    <s v="10"/>
    <x v="0"/>
    <x v="0"/>
    <s v="General Education"/>
    <s v="3996"/>
    <s v="College of Business &amp; Economics"/>
    <x v="0"/>
    <x v="0"/>
    <s v="889"/>
    <s v="Business"/>
    <x v="3"/>
    <x v="3"/>
    <x v="9"/>
    <x v="9"/>
    <s v="01INX"/>
    <s v="Instruction"/>
    <s v=""/>
    <m/>
    <m/>
    <m/>
    <s v="+"/>
    <n v="0"/>
    <n v="0"/>
    <n v="570.6"/>
    <n v="0"/>
  </r>
  <r>
    <s v="19"/>
    <s v="02"/>
    <d v="2018-08-15T15:03:10"/>
    <s v="V"/>
    <x v="51"/>
    <m/>
    <m/>
    <m/>
    <x v="44"/>
    <x v="22"/>
    <x v="17"/>
    <s v="21"/>
    <x v="3"/>
    <x v="5"/>
    <s v="Process Mgmt &amp; Improvement Center"/>
    <s v="3996"/>
    <s v="College of Business &amp; Economics"/>
    <x v="5"/>
    <x v="5"/>
    <s v="889"/>
    <s v="Business"/>
    <x v="7"/>
    <x v="7"/>
    <x v="38"/>
    <x v="38"/>
    <s v="01INX"/>
    <s v="Instruction"/>
    <s v=""/>
    <m/>
    <m/>
    <m/>
    <s v="+"/>
    <n v="0"/>
    <n v="45.89"/>
    <n v="0"/>
    <n v="0"/>
  </r>
  <r>
    <s v="19"/>
    <s v="02"/>
    <d v="2018-08-16T21:55:50"/>
    <s v="V"/>
    <x v="52"/>
    <m/>
    <m/>
    <m/>
    <x v="29"/>
    <x v="16"/>
    <x v="4"/>
    <s v="22"/>
    <x v="1"/>
    <x v="1"/>
    <s v="BSU Economic Impact Analysis"/>
    <s v="3996"/>
    <s v="College of Business &amp; Economics"/>
    <x v="1"/>
    <x v="1"/>
    <s v="889"/>
    <s v="Business"/>
    <x v="4"/>
    <x v="4"/>
    <x v="10"/>
    <x v="10"/>
    <s v="03PSO"/>
    <s v="Public Service On Campus"/>
    <s v=""/>
    <m/>
    <m/>
    <m/>
    <s v="+"/>
    <n v="0"/>
    <n v="0"/>
    <n v="961.13"/>
    <n v="0"/>
  </r>
  <r>
    <s v="19"/>
    <s v="02"/>
    <d v="2018-08-16T21:55:50"/>
    <s v="V"/>
    <x v="52"/>
    <m/>
    <m/>
    <m/>
    <x v="29"/>
    <x v="16"/>
    <x v="5"/>
    <s v="22"/>
    <x v="1"/>
    <x v="1"/>
    <s v="BSU Economic Impact Analysis"/>
    <s v="3996"/>
    <s v="College of Business &amp; Economics"/>
    <x v="1"/>
    <x v="1"/>
    <s v="889"/>
    <s v="Business"/>
    <x v="5"/>
    <x v="5"/>
    <x v="11"/>
    <x v="11"/>
    <s v="03PSO"/>
    <s v="Public Service On Campus"/>
    <s v=""/>
    <m/>
    <m/>
    <m/>
    <s v="+"/>
    <n v="0"/>
    <n v="0"/>
    <n v="249.18"/>
    <n v="0"/>
  </r>
  <r>
    <s v="19"/>
    <s v="02"/>
    <d v="2018-08-16T21:55:01"/>
    <s v="V"/>
    <x v="52"/>
    <m/>
    <m/>
    <m/>
    <x v="29"/>
    <x v="16"/>
    <x v="1"/>
    <s v="22"/>
    <x v="1"/>
    <x v="1"/>
    <s v="BSU Economic Impact Analysis"/>
    <s v="3996"/>
    <s v="College of Business &amp; Economics"/>
    <x v="1"/>
    <x v="1"/>
    <s v="889"/>
    <s v="Business"/>
    <x v="2"/>
    <x v="2"/>
    <x v="12"/>
    <x v="12"/>
    <s v="03PSO"/>
    <s v="Public Service On Campus"/>
    <s v=""/>
    <m/>
    <m/>
    <m/>
    <s v="+"/>
    <n v="0"/>
    <n v="0"/>
    <n v="711.95"/>
    <n v="0"/>
  </r>
  <r>
    <s v="19"/>
    <s v="02"/>
    <d v="2018-08-02T21:48:43"/>
    <s v="V"/>
    <x v="53"/>
    <m/>
    <m/>
    <m/>
    <x v="31"/>
    <x v="18"/>
    <x v="4"/>
    <s v="22"/>
    <x v="1"/>
    <x v="1"/>
    <s v="BSU Economic Impact Analysis"/>
    <s v="3996"/>
    <s v="College of Business &amp; Economics"/>
    <x v="1"/>
    <x v="1"/>
    <s v="889"/>
    <s v="Business"/>
    <x v="4"/>
    <x v="4"/>
    <x v="10"/>
    <x v="10"/>
    <s v="03PSO"/>
    <s v="Public Service On Campus"/>
    <s v=""/>
    <m/>
    <m/>
    <m/>
    <s v="+"/>
    <n v="0"/>
    <n v="0"/>
    <n v="848.99"/>
    <n v="0"/>
  </r>
  <r>
    <s v="19"/>
    <s v="02"/>
    <d v="2018-08-02T21:48:43"/>
    <s v="V"/>
    <x v="53"/>
    <m/>
    <m/>
    <m/>
    <x v="31"/>
    <x v="18"/>
    <x v="5"/>
    <s v="22"/>
    <x v="1"/>
    <x v="1"/>
    <s v="BSU Economic Impact Analysis"/>
    <s v="3996"/>
    <s v="College of Business &amp; Economics"/>
    <x v="1"/>
    <x v="1"/>
    <s v="889"/>
    <s v="Business"/>
    <x v="5"/>
    <x v="5"/>
    <x v="11"/>
    <x v="11"/>
    <s v="03PSO"/>
    <s v="Public Service On Campus"/>
    <s v=""/>
    <m/>
    <m/>
    <m/>
    <s v="+"/>
    <n v="0"/>
    <n v="0"/>
    <n v="220.11"/>
    <n v="0"/>
  </r>
  <r>
    <s v="19"/>
    <s v="02"/>
    <d v="2018-08-16T21:59:00"/>
    <s v="V"/>
    <x v="54"/>
    <m/>
    <m/>
    <m/>
    <x v="29"/>
    <x v="16"/>
    <x v="4"/>
    <s v="22"/>
    <x v="1"/>
    <x v="1"/>
    <s v="BSU Economic Impact Analysis"/>
    <s v="3996"/>
    <s v="College of Business &amp; Economics"/>
    <x v="1"/>
    <x v="1"/>
    <s v="889"/>
    <s v="Business"/>
    <x v="4"/>
    <x v="4"/>
    <x v="10"/>
    <x v="10"/>
    <s v="03PSO"/>
    <s v="Public Service On Campus"/>
    <s v=""/>
    <m/>
    <m/>
    <m/>
    <s v="+"/>
    <n v="0"/>
    <n v="0"/>
    <n v="254.7"/>
    <n v="0"/>
  </r>
  <r>
    <s v="19"/>
    <s v="02"/>
    <d v="2018-08-16T21:59:00"/>
    <s v="V"/>
    <x v="54"/>
    <m/>
    <m/>
    <m/>
    <x v="29"/>
    <x v="16"/>
    <x v="5"/>
    <s v="22"/>
    <x v="1"/>
    <x v="1"/>
    <s v="BSU Economic Impact Analysis"/>
    <s v="3996"/>
    <s v="College of Business &amp; Economics"/>
    <x v="1"/>
    <x v="1"/>
    <s v="889"/>
    <s v="Business"/>
    <x v="5"/>
    <x v="5"/>
    <x v="11"/>
    <x v="11"/>
    <s v="03PSO"/>
    <s v="Public Service On Campus"/>
    <s v=""/>
    <m/>
    <m/>
    <m/>
    <s v="+"/>
    <n v="0"/>
    <n v="0"/>
    <n v="66.03"/>
    <n v="0"/>
  </r>
  <r>
    <s v="19"/>
    <s v="02"/>
    <d v="2018-08-02T21:45:09"/>
    <s v="V"/>
    <x v="55"/>
    <m/>
    <m/>
    <m/>
    <x v="31"/>
    <x v="18"/>
    <x v="1"/>
    <s v="22"/>
    <x v="1"/>
    <x v="1"/>
    <s v="BSU Economic Impact Analysis"/>
    <s v="3996"/>
    <s v="College of Business &amp; Economics"/>
    <x v="1"/>
    <x v="1"/>
    <s v="889"/>
    <s v="Business"/>
    <x v="2"/>
    <x v="2"/>
    <x v="12"/>
    <x v="12"/>
    <s v="03PSO"/>
    <s v="Public Service On Campus"/>
    <s v=""/>
    <m/>
    <m/>
    <m/>
    <s v="+"/>
    <n v="0"/>
    <n v="0"/>
    <n v="2373.15"/>
    <n v="0"/>
  </r>
  <r>
    <s v="19"/>
    <s v="02"/>
    <d v="2018-08-02T21:45:55"/>
    <s v="V"/>
    <x v="55"/>
    <m/>
    <m/>
    <m/>
    <x v="31"/>
    <x v="18"/>
    <x v="4"/>
    <s v="22"/>
    <x v="1"/>
    <x v="1"/>
    <s v="BSU Economic Impact Analysis"/>
    <s v="3996"/>
    <s v="College of Business &amp; Economics"/>
    <x v="1"/>
    <x v="1"/>
    <s v="889"/>
    <s v="Business"/>
    <x v="4"/>
    <x v="4"/>
    <x v="10"/>
    <x v="10"/>
    <s v="03PSO"/>
    <s v="Public Service On Campus"/>
    <s v=""/>
    <m/>
    <m/>
    <m/>
    <s v="+"/>
    <n v="0"/>
    <n v="0"/>
    <n v="3203.75"/>
    <n v="0"/>
  </r>
  <r>
    <s v="19"/>
    <s v="02"/>
    <d v="2018-08-02T21:45:55"/>
    <s v="V"/>
    <x v="55"/>
    <m/>
    <m/>
    <m/>
    <x v="31"/>
    <x v="18"/>
    <x v="5"/>
    <s v="22"/>
    <x v="1"/>
    <x v="1"/>
    <s v="BSU Economic Impact Analysis"/>
    <s v="3996"/>
    <s v="College of Business &amp; Economics"/>
    <x v="1"/>
    <x v="1"/>
    <s v="889"/>
    <s v="Business"/>
    <x v="5"/>
    <x v="5"/>
    <x v="11"/>
    <x v="11"/>
    <s v="03PSO"/>
    <s v="Public Service On Campus"/>
    <s v=""/>
    <m/>
    <m/>
    <m/>
    <s v="+"/>
    <n v="0"/>
    <n v="0"/>
    <n v="830.6"/>
    <n v="0"/>
  </r>
  <r>
    <s v="19"/>
    <s v="02"/>
    <d v="2018-08-23T21:56:31"/>
    <s v="V"/>
    <x v="56"/>
    <m/>
    <m/>
    <m/>
    <x v="45"/>
    <x v="23"/>
    <x v="18"/>
    <s v="22"/>
    <x v="1"/>
    <x v="1"/>
    <s v="BSU Economic Impact Analysis"/>
    <s v="3996"/>
    <s v="College of Business &amp; Economics"/>
    <x v="1"/>
    <x v="1"/>
    <s v="889"/>
    <s v="Business"/>
    <x v="5"/>
    <x v="5"/>
    <x v="13"/>
    <x v="13"/>
    <s v="03PSO"/>
    <s v="Public Service On Campus"/>
    <s v=""/>
    <m/>
    <m/>
    <m/>
    <s v="+"/>
    <n v="0"/>
    <n v="2960"/>
    <n v="0"/>
    <n v="0"/>
  </r>
  <r>
    <s v="19"/>
    <s v="02"/>
    <d v="2018-08-27T12:05:46"/>
    <s v="V"/>
    <x v="57"/>
    <m/>
    <m/>
    <m/>
    <x v="45"/>
    <x v="16"/>
    <x v="18"/>
    <s v="22"/>
    <x v="1"/>
    <x v="1"/>
    <s v="BSU Economic Impact Analysis"/>
    <s v="3996"/>
    <s v="College of Business &amp; Economics"/>
    <x v="1"/>
    <x v="1"/>
    <s v="889"/>
    <s v="Business"/>
    <x v="5"/>
    <x v="5"/>
    <x v="13"/>
    <x v="13"/>
    <s v="03PSO"/>
    <s v="Public Service On Campus"/>
    <s v=""/>
    <m/>
    <m/>
    <m/>
    <s v="-"/>
    <n v="0"/>
    <n v="-2960"/>
    <n v="0"/>
    <n v="0"/>
  </r>
  <r>
    <s v="19"/>
    <s v="02"/>
    <d v="2018-08-23T21:55:46"/>
    <s v="V"/>
    <x v="56"/>
    <m/>
    <m/>
    <m/>
    <x v="45"/>
    <x v="23"/>
    <x v="18"/>
    <s v="22"/>
    <x v="1"/>
    <x v="1"/>
    <s v="BSU Economic Impact Analysis"/>
    <s v="3996"/>
    <s v="College of Business &amp; Economics"/>
    <x v="1"/>
    <x v="1"/>
    <s v="889"/>
    <s v="Business"/>
    <x v="2"/>
    <x v="2"/>
    <x v="5"/>
    <x v="5"/>
    <s v="03PSO"/>
    <s v="Public Service On Campus"/>
    <s v=""/>
    <m/>
    <m/>
    <m/>
    <s v="+"/>
    <n v="0"/>
    <n v="6645"/>
    <n v="0"/>
    <n v="0"/>
  </r>
  <r>
    <s v="19"/>
    <s v="02"/>
    <d v="2018-08-23T21:56:53"/>
    <s v="V"/>
    <x v="56"/>
    <m/>
    <m/>
    <m/>
    <x v="45"/>
    <x v="23"/>
    <x v="18"/>
    <s v="22"/>
    <x v="1"/>
    <x v="1"/>
    <s v="BSU Economic Impact Analysis"/>
    <s v="3996"/>
    <s v="College of Business &amp; Economics"/>
    <x v="1"/>
    <x v="1"/>
    <s v="889"/>
    <s v="Business"/>
    <x v="6"/>
    <x v="6"/>
    <x v="14"/>
    <x v="14"/>
    <s v="03PSO"/>
    <s v="Public Service On Campus"/>
    <s v=""/>
    <m/>
    <m/>
    <m/>
    <s v="+"/>
    <n v="0"/>
    <n v="1814"/>
    <n v="0"/>
    <n v="0"/>
  </r>
  <r>
    <s v="19"/>
    <s v="02"/>
    <d v="2018-08-27T12:06:14"/>
    <s v="V"/>
    <x v="57"/>
    <m/>
    <m/>
    <m/>
    <x v="45"/>
    <x v="16"/>
    <x v="18"/>
    <s v="22"/>
    <x v="1"/>
    <x v="1"/>
    <s v="BSU Economic Impact Analysis"/>
    <s v="3996"/>
    <s v="College of Business &amp; Economics"/>
    <x v="1"/>
    <x v="1"/>
    <s v="889"/>
    <s v="Business"/>
    <x v="6"/>
    <x v="6"/>
    <x v="14"/>
    <x v="14"/>
    <s v="03PSO"/>
    <s v="Public Service On Campus"/>
    <s v=""/>
    <m/>
    <m/>
    <m/>
    <s v="-"/>
    <n v="0"/>
    <n v="-1814"/>
    <n v="0"/>
    <n v="0"/>
  </r>
  <r>
    <s v="19"/>
    <s v="02"/>
    <d v="2018-08-27T12:04:49"/>
    <s v="V"/>
    <x v="57"/>
    <m/>
    <m/>
    <m/>
    <x v="45"/>
    <x v="16"/>
    <x v="18"/>
    <s v="22"/>
    <x v="1"/>
    <x v="1"/>
    <s v="BSU Economic Impact Analysis"/>
    <s v="3996"/>
    <s v="College of Business &amp; Economics"/>
    <x v="1"/>
    <x v="1"/>
    <s v="889"/>
    <s v="Business"/>
    <x v="2"/>
    <x v="2"/>
    <x v="5"/>
    <x v="5"/>
    <s v="03PSO"/>
    <s v="Public Service On Campus"/>
    <s v=""/>
    <m/>
    <m/>
    <m/>
    <s v="-"/>
    <n v="0"/>
    <n v="-6645"/>
    <n v="0"/>
    <n v="0"/>
  </r>
  <r>
    <s v="19"/>
    <s v="02"/>
    <d v="2018-08-16T21:57:42"/>
    <s v="V"/>
    <x v="54"/>
    <m/>
    <m/>
    <m/>
    <x v="29"/>
    <x v="16"/>
    <x v="7"/>
    <s v="22"/>
    <x v="1"/>
    <x v="1"/>
    <s v="BSU Economic Impact Analysis"/>
    <s v="3996"/>
    <s v="College of Business &amp; Economics"/>
    <x v="1"/>
    <x v="1"/>
    <s v="889"/>
    <s v="Business"/>
    <x v="6"/>
    <x v="6"/>
    <x v="15"/>
    <x v="15"/>
    <s v="03PSO"/>
    <s v="Public Service On Campus"/>
    <s v=""/>
    <m/>
    <m/>
    <m/>
    <s v="+"/>
    <n v="0"/>
    <n v="0"/>
    <n v="188.67"/>
    <n v="0"/>
  </r>
  <r>
    <s v="19"/>
    <s v="02"/>
    <d v="2018-08-02T21:47:34"/>
    <s v="V"/>
    <x v="53"/>
    <m/>
    <m/>
    <m/>
    <x v="31"/>
    <x v="18"/>
    <x v="7"/>
    <s v="22"/>
    <x v="1"/>
    <x v="1"/>
    <s v="BSU Economic Impact Analysis"/>
    <s v="3996"/>
    <s v="College of Business &amp; Economics"/>
    <x v="1"/>
    <x v="1"/>
    <s v="889"/>
    <s v="Business"/>
    <x v="6"/>
    <x v="6"/>
    <x v="15"/>
    <x v="15"/>
    <s v="03PSO"/>
    <s v="Public Service On Campus"/>
    <s v=""/>
    <m/>
    <m/>
    <m/>
    <s v="+"/>
    <n v="0"/>
    <n v="0"/>
    <n v="628.88"/>
    <n v="0"/>
  </r>
  <r>
    <s v="19"/>
    <s v="02"/>
    <d v="2018-08-24T11:50:21"/>
    <s v="V"/>
    <x v="50"/>
    <m/>
    <s v="Johnson, Hana"/>
    <m/>
    <x v="1"/>
    <x v="16"/>
    <x v="0"/>
    <s v="12"/>
    <x v="2"/>
    <x v="2"/>
    <s v="Business Dept Misc"/>
    <s v="3996"/>
    <s v="College of Business &amp; Economics"/>
    <x v="2"/>
    <x v="2"/>
    <s v="889"/>
    <s v="Business"/>
    <x v="0"/>
    <x v="0"/>
    <x v="0"/>
    <x v="0"/>
    <s v="01UNA"/>
    <s v="Other Institutional Act &amp; Unallow"/>
    <s v=""/>
    <m/>
    <m/>
    <m/>
    <s v="+"/>
    <n v="0"/>
    <n v="0"/>
    <n v="450"/>
    <n v="0"/>
  </r>
  <r>
    <s v="19"/>
    <s v="02"/>
    <d v="2018-08-24T11:50:21"/>
    <s v="V"/>
    <x v="50"/>
    <m/>
    <s v="Johnson, Hana"/>
    <m/>
    <x v="1"/>
    <x v="16"/>
    <x v="0"/>
    <s v="12"/>
    <x v="2"/>
    <x v="2"/>
    <s v="Business Dept Misc"/>
    <s v="3996"/>
    <s v="College of Business &amp; Economics"/>
    <x v="2"/>
    <x v="2"/>
    <s v="889"/>
    <s v="Business"/>
    <x v="3"/>
    <x v="3"/>
    <x v="6"/>
    <x v="6"/>
    <s v="01UNA"/>
    <s v="Other Institutional Act &amp; Unallow"/>
    <s v=""/>
    <m/>
    <m/>
    <m/>
    <s v="+"/>
    <n v="0"/>
    <n v="0"/>
    <n v="262.98"/>
    <n v="0"/>
  </r>
  <r>
    <s v="19"/>
    <s v="02"/>
    <d v="2018-08-24T11:50:21"/>
    <s v="V"/>
    <x v="50"/>
    <m/>
    <s v="Johnson, Hana"/>
    <m/>
    <x v="1"/>
    <x v="16"/>
    <x v="0"/>
    <s v="12"/>
    <x v="2"/>
    <x v="2"/>
    <s v="Business Dept Misc"/>
    <s v="3996"/>
    <s v="College of Business &amp; Economics"/>
    <x v="2"/>
    <x v="2"/>
    <s v="889"/>
    <s v="Business"/>
    <x v="3"/>
    <x v="3"/>
    <x v="6"/>
    <x v="6"/>
    <s v="01UNA"/>
    <s v="Other Institutional Act &amp; Unallow"/>
    <s v=""/>
    <m/>
    <m/>
    <m/>
    <s v="+"/>
    <n v="0"/>
    <n v="0"/>
    <n v="40.5"/>
    <n v="0"/>
  </r>
  <r>
    <s v="19"/>
    <s v="02"/>
    <d v="2018-08-24T11:50:21"/>
    <s v="V"/>
    <x v="50"/>
    <m/>
    <s v="Johnson, Hana"/>
    <m/>
    <x v="1"/>
    <x v="16"/>
    <x v="0"/>
    <s v="12"/>
    <x v="2"/>
    <x v="2"/>
    <s v="Business Dept Misc"/>
    <s v="3996"/>
    <s v="College of Business &amp; Economics"/>
    <x v="2"/>
    <x v="2"/>
    <s v="889"/>
    <s v="Business"/>
    <x v="3"/>
    <x v="3"/>
    <x v="6"/>
    <x v="6"/>
    <s v="01UNA"/>
    <s v="Other Institutional Act &amp; Unallow"/>
    <s v=""/>
    <m/>
    <m/>
    <m/>
    <s v="+"/>
    <n v="0"/>
    <n v="0"/>
    <n v="181.5"/>
    <n v="0"/>
  </r>
  <r>
    <s v="19"/>
    <s v="02"/>
    <d v="2018-08-24T11:50:21"/>
    <s v="V"/>
    <x v="50"/>
    <m/>
    <s v="Johnson, Hana"/>
    <m/>
    <x v="1"/>
    <x v="16"/>
    <x v="0"/>
    <s v="12"/>
    <x v="2"/>
    <x v="2"/>
    <s v="Business Dept Misc"/>
    <s v="3996"/>
    <s v="College of Business &amp; Economics"/>
    <x v="2"/>
    <x v="2"/>
    <s v="889"/>
    <s v="Business"/>
    <x v="3"/>
    <x v="3"/>
    <x v="39"/>
    <x v="39"/>
    <s v="01UNA"/>
    <s v="Other Institutional Act &amp; Unallow"/>
    <s v=""/>
    <m/>
    <m/>
    <m/>
    <s v="+"/>
    <n v="0"/>
    <n v="0"/>
    <n v="75"/>
    <n v="0"/>
  </r>
  <r>
    <s v="19"/>
    <s v="02"/>
    <d v="2018-08-24T11:50:21"/>
    <s v="V"/>
    <x v="50"/>
    <m/>
    <s v="Johnson, Hana"/>
    <m/>
    <x v="1"/>
    <x v="16"/>
    <x v="0"/>
    <s v="12"/>
    <x v="2"/>
    <x v="2"/>
    <s v="Business Dept Misc"/>
    <s v="3996"/>
    <s v="College of Business &amp; Economics"/>
    <x v="2"/>
    <x v="2"/>
    <s v="889"/>
    <s v="Business"/>
    <x v="3"/>
    <x v="3"/>
    <x v="37"/>
    <x v="37"/>
    <s v="01UNA"/>
    <s v="Other Institutional Act &amp; Unallow"/>
    <s v=""/>
    <m/>
    <m/>
    <m/>
    <s v="+"/>
    <n v="0"/>
    <n v="0"/>
    <n v="85.32"/>
    <n v="0"/>
  </r>
  <r>
    <s v="19"/>
    <s v="02"/>
    <d v="2018-08-24T11:50:21"/>
    <s v="V"/>
    <x v="50"/>
    <m/>
    <s v="Johnson, Hana"/>
    <m/>
    <x v="1"/>
    <x v="16"/>
    <x v="0"/>
    <s v="12"/>
    <x v="2"/>
    <x v="2"/>
    <s v="Business Dept Misc"/>
    <s v="3996"/>
    <s v="College of Business &amp; Economics"/>
    <x v="2"/>
    <x v="2"/>
    <s v="889"/>
    <s v="Business"/>
    <x v="3"/>
    <x v="3"/>
    <x v="37"/>
    <x v="37"/>
    <s v="01UNA"/>
    <s v="Other Institutional Act &amp; Unallow"/>
    <s v=""/>
    <m/>
    <m/>
    <m/>
    <s v="+"/>
    <n v="0"/>
    <n v="0"/>
    <n v="24"/>
    <n v="0"/>
  </r>
  <r>
    <s v="19"/>
    <s v="02"/>
    <d v="2018-08-22T21:52:56"/>
    <s v="V"/>
    <x v="58"/>
    <m/>
    <m/>
    <m/>
    <x v="46"/>
    <x v="17"/>
    <x v="17"/>
    <s v="21"/>
    <x v="3"/>
    <x v="3"/>
    <s v="Dept of Bus Endowment Earnings"/>
    <s v="3996"/>
    <s v="College of Business &amp; Economics"/>
    <x v="3"/>
    <x v="3"/>
    <s v="889"/>
    <s v="Business"/>
    <x v="0"/>
    <x v="0"/>
    <x v="26"/>
    <x v="26"/>
    <s v="01UNA"/>
    <s v="Other Institutional Act &amp; Unallow"/>
    <s v=""/>
    <m/>
    <m/>
    <m/>
    <s v="+"/>
    <n v="0"/>
    <n v="26682.77"/>
    <n v="0"/>
    <n v="0"/>
  </r>
  <r>
    <s v="19"/>
    <s v="02"/>
    <d v="2018-08-29T07:00:05"/>
    <s v="V"/>
    <x v="59"/>
    <m/>
    <s v="Culligan Water Conditioning"/>
    <m/>
    <x v="47"/>
    <x v="24"/>
    <x v="0"/>
    <s v="21"/>
    <x v="3"/>
    <x v="3"/>
    <s v="Dept of Bus Endowment Earnings"/>
    <s v="3996"/>
    <s v="College of Business &amp; Economics"/>
    <x v="3"/>
    <x v="3"/>
    <s v="889"/>
    <s v="Business"/>
    <x v="0"/>
    <x v="0"/>
    <x v="40"/>
    <x v="40"/>
    <s v="01UNA"/>
    <s v="Other Institutional Act &amp; Unallow"/>
    <s v=""/>
    <m/>
    <m/>
    <m/>
    <s v="+"/>
    <n v="0"/>
    <n v="0"/>
    <n v="27.45"/>
    <n v="0"/>
  </r>
  <r>
    <s v="19"/>
    <s v="02"/>
    <d v="2018-08-29T09:17:33"/>
    <s v="V"/>
    <x v="60"/>
    <m/>
    <s v="Culligan Water Conditioning"/>
    <m/>
    <x v="47"/>
    <x v="25"/>
    <x v="0"/>
    <s v="21"/>
    <x v="3"/>
    <x v="3"/>
    <s v="Dept of Bus Endowment Earnings"/>
    <s v="3996"/>
    <s v="College of Business &amp; Economics"/>
    <x v="3"/>
    <x v="3"/>
    <s v="889"/>
    <s v="Business"/>
    <x v="0"/>
    <x v="0"/>
    <x v="40"/>
    <x v="40"/>
    <s v="01UNA"/>
    <s v="Other Institutional Act &amp; Unallow"/>
    <s v=""/>
    <m/>
    <m/>
    <m/>
    <s v="+"/>
    <n v="0"/>
    <n v="0"/>
    <n v="10.95"/>
    <n v="0"/>
  </r>
  <r>
    <s v="19"/>
    <s v="02"/>
    <d v="2018-08-20T14:00:59"/>
    <s v="V"/>
    <x v="61"/>
    <m/>
    <s v="e24 Technologies LLC"/>
    <m/>
    <x v="18"/>
    <x v="26"/>
    <x v="0"/>
    <s v="22"/>
    <x v="1"/>
    <x v="4"/>
    <s v="IDHW SHIP project"/>
    <s v="3996"/>
    <s v="College of Business &amp; Economics"/>
    <x v="4"/>
    <x v="4"/>
    <s v="889"/>
    <s v="Business"/>
    <x v="0"/>
    <x v="0"/>
    <x v="18"/>
    <x v="18"/>
    <s v="02ORF"/>
    <s v="Organized Research Off Campus"/>
    <s v=""/>
    <m/>
    <m/>
    <m/>
    <s v="+"/>
    <n v="0"/>
    <n v="0"/>
    <n v="83.7"/>
    <n v="0"/>
  </r>
  <r>
    <s v="19"/>
    <s v="02"/>
    <d v="2018-08-29T09:17:34"/>
    <s v="V"/>
    <x v="62"/>
    <m/>
    <s v="e24 Technologies LLC"/>
    <m/>
    <x v="18"/>
    <x v="23"/>
    <x v="0"/>
    <s v="22"/>
    <x v="1"/>
    <x v="4"/>
    <s v="IDHW SHIP project"/>
    <s v="3996"/>
    <s v="College of Business &amp; Economics"/>
    <x v="4"/>
    <x v="4"/>
    <s v="889"/>
    <s v="Business"/>
    <x v="0"/>
    <x v="0"/>
    <x v="18"/>
    <x v="18"/>
    <s v="02ORF"/>
    <s v="Organized Research Off Campus"/>
    <s v=""/>
    <m/>
    <m/>
    <m/>
    <s v="+"/>
    <n v="0"/>
    <n v="0"/>
    <n v="82.8"/>
    <n v="0"/>
  </r>
  <r>
    <s v="19"/>
    <s v="02"/>
    <d v="2018-08-20T13:59:59"/>
    <s v="V"/>
    <x v="63"/>
    <m/>
    <s v="e24 Technologies LLC"/>
    <m/>
    <x v="18"/>
    <x v="26"/>
    <x v="0"/>
    <s v="22"/>
    <x v="1"/>
    <x v="4"/>
    <s v="IDHW SHIP project"/>
    <s v="3996"/>
    <s v="College of Business &amp; Economics"/>
    <x v="4"/>
    <x v="4"/>
    <s v="889"/>
    <s v="Business"/>
    <x v="0"/>
    <x v="0"/>
    <x v="18"/>
    <x v="18"/>
    <s v="02ORF"/>
    <s v="Organized Research Off Campus"/>
    <s v=""/>
    <m/>
    <m/>
    <m/>
    <s v="+"/>
    <n v="0"/>
    <n v="0"/>
    <n v="32.880000000000003"/>
    <n v="0"/>
  </r>
  <r>
    <s v="19"/>
    <s v="02"/>
    <d v="2018-08-20T14:01:00"/>
    <s v="V"/>
    <x v="64"/>
    <m/>
    <s v="e24 Technologies LLC"/>
    <m/>
    <x v="18"/>
    <x v="21"/>
    <x v="0"/>
    <s v="22"/>
    <x v="1"/>
    <x v="4"/>
    <s v="IDHW SHIP project"/>
    <s v="3996"/>
    <s v="College of Business &amp; Economics"/>
    <x v="4"/>
    <x v="4"/>
    <s v="889"/>
    <s v="Business"/>
    <x v="0"/>
    <x v="0"/>
    <x v="18"/>
    <x v="18"/>
    <s v="02ORF"/>
    <s v="Organized Research Off Campus"/>
    <s v=""/>
    <m/>
    <m/>
    <m/>
    <s v="+"/>
    <n v="0"/>
    <n v="0"/>
    <n v="83.7"/>
    <n v="0"/>
  </r>
  <r>
    <s v="19"/>
    <s v="02"/>
    <d v="2018-08-09T08:41:28"/>
    <s v="V"/>
    <x v="65"/>
    <m/>
    <m/>
    <m/>
    <x v="48"/>
    <x v="27"/>
    <x v="19"/>
    <s v="22"/>
    <x v="1"/>
    <x v="4"/>
    <s v="IDHW SHIP project"/>
    <s v="3996"/>
    <s v="College of Business &amp; Economics"/>
    <x v="4"/>
    <x v="4"/>
    <s v="889"/>
    <s v="Business"/>
    <x v="0"/>
    <x v="0"/>
    <x v="41"/>
    <x v="41"/>
    <s v="02ORF"/>
    <s v="Organized Research Off Campus"/>
    <s v=""/>
    <m/>
    <m/>
    <m/>
    <s v="+"/>
    <n v="0"/>
    <n v="0"/>
    <n v="72.459999999999994"/>
    <n v="0"/>
  </r>
  <r>
    <s v="19"/>
    <s v="02"/>
    <d v="2018-08-20T08:04:06"/>
    <s v="V"/>
    <x v="66"/>
    <m/>
    <s v="Volk, Molly J."/>
    <m/>
    <x v="20"/>
    <x v="21"/>
    <x v="0"/>
    <s v="22"/>
    <x v="1"/>
    <x v="4"/>
    <s v="IDHW SHIP project"/>
    <s v="3996"/>
    <s v="College of Business &amp; Economics"/>
    <x v="4"/>
    <x v="4"/>
    <s v="889"/>
    <s v="Business"/>
    <x v="0"/>
    <x v="0"/>
    <x v="19"/>
    <x v="19"/>
    <s v="02ORF"/>
    <s v="Organized Research Off Campus"/>
    <s v=""/>
    <m/>
    <m/>
    <m/>
    <s v="+"/>
    <n v="0"/>
    <n v="0"/>
    <n v="74.2"/>
    <n v="0"/>
  </r>
  <r>
    <s v="19"/>
    <s v="02"/>
    <d v="2018-08-24T21:59:38"/>
    <s v="V"/>
    <x v="67"/>
    <m/>
    <m/>
    <s v="PR190001"/>
    <x v="32"/>
    <x v="16"/>
    <x v="14"/>
    <s v="22"/>
    <x v="1"/>
    <x v="4"/>
    <s v="IDHW SHIP project"/>
    <s v="3996"/>
    <s v="College of Business &amp; Economics"/>
    <x v="4"/>
    <x v="4"/>
    <s v="889"/>
    <s v="Business"/>
    <x v="2"/>
    <x v="2"/>
    <x v="3"/>
    <x v="3"/>
    <s v="02ORF"/>
    <s v="Organized Research Off Campus"/>
    <s v=""/>
    <m/>
    <m/>
    <m/>
    <s v="+"/>
    <n v="0"/>
    <n v="0"/>
    <n v="0"/>
    <n v="107932"/>
  </r>
  <r>
    <s v="19"/>
    <s v="02"/>
    <d v="2018-08-24T21:59:38"/>
    <s v="V"/>
    <x v="67"/>
    <m/>
    <m/>
    <s v="PR190001"/>
    <x v="32"/>
    <x v="16"/>
    <x v="14"/>
    <s v="22"/>
    <x v="1"/>
    <x v="4"/>
    <s v="IDHW SHIP project"/>
    <s v="3996"/>
    <s v="College of Business &amp; Economics"/>
    <x v="4"/>
    <x v="4"/>
    <s v="889"/>
    <s v="Business"/>
    <x v="2"/>
    <x v="2"/>
    <x v="25"/>
    <x v="25"/>
    <s v="02ORF"/>
    <s v="Organized Research Off Campus"/>
    <s v=""/>
    <m/>
    <m/>
    <m/>
    <s v="+"/>
    <n v="0"/>
    <n v="0"/>
    <n v="0"/>
    <n v="17846.400000000001"/>
  </r>
  <r>
    <s v="19"/>
    <s v="02"/>
    <d v="2018-08-09T11:51:06"/>
    <s v="V"/>
    <x v="68"/>
    <m/>
    <m/>
    <m/>
    <x v="49"/>
    <x v="28"/>
    <x v="7"/>
    <s v="22"/>
    <x v="1"/>
    <x v="4"/>
    <s v="IDHW SHIP project"/>
    <s v="3996"/>
    <s v="College of Business &amp; Economics"/>
    <x v="4"/>
    <x v="4"/>
    <s v="889"/>
    <s v="Business"/>
    <x v="6"/>
    <x v="6"/>
    <x v="22"/>
    <x v="22"/>
    <s v="02ORF"/>
    <s v="Organized Research Off Campus"/>
    <s v=""/>
    <m/>
    <m/>
    <m/>
    <s v="+"/>
    <n v="0"/>
    <n v="0"/>
    <n v="3746.18"/>
    <n v="0"/>
  </r>
  <r>
    <s v="19"/>
    <s v="02"/>
    <d v="2018-08-02T21:46:53"/>
    <s v="V"/>
    <x v="53"/>
    <m/>
    <m/>
    <m/>
    <x v="31"/>
    <x v="18"/>
    <x v="7"/>
    <s v="22"/>
    <x v="1"/>
    <x v="4"/>
    <s v="IDHW SHIP project"/>
    <s v="3996"/>
    <s v="College of Business &amp; Economics"/>
    <x v="4"/>
    <x v="4"/>
    <s v="889"/>
    <s v="Business"/>
    <x v="6"/>
    <x v="6"/>
    <x v="20"/>
    <x v="20"/>
    <s v="02ORF"/>
    <s v="Organized Research Off Campus"/>
    <s v=""/>
    <m/>
    <m/>
    <m/>
    <s v="+"/>
    <n v="0"/>
    <n v="0"/>
    <n v="146.81"/>
    <n v="0"/>
  </r>
  <r>
    <s v="19"/>
    <s v="02"/>
    <d v="2018-08-16T21:56:55"/>
    <s v="V"/>
    <x v="54"/>
    <m/>
    <m/>
    <m/>
    <x v="29"/>
    <x v="16"/>
    <x v="7"/>
    <s v="22"/>
    <x v="1"/>
    <x v="4"/>
    <s v="IDHW SHIP project"/>
    <s v="3996"/>
    <s v="College of Business &amp; Economics"/>
    <x v="4"/>
    <x v="4"/>
    <s v="889"/>
    <s v="Business"/>
    <x v="6"/>
    <x v="6"/>
    <x v="20"/>
    <x v="20"/>
    <s v="02ORF"/>
    <s v="Organized Research Off Campus"/>
    <s v=""/>
    <m/>
    <m/>
    <m/>
    <s v="+"/>
    <n v="0"/>
    <n v="0"/>
    <n v="145.72999999999999"/>
    <n v="0"/>
  </r>
  <r>
    <s v="19"/>
    <s v="02"/>
    <d v="2018-08-02T21:46:53"/>
    <s v="V"/>
    <x v="53"/>
    <m/>
    <m/>
    <m/>
    <x v="31"/>
    <x v="18"/>
    <x v="7"/>
    <s v="22"/>
    <x v="1"/>
    <x v="4"/>
    <s v="IDHW SHIP project"/>
    <s v="3996"/>
    <s v="College of Business &amp; Economics"/>
    <x v="4"/>
    <x v="4"/>
    <s v="889"/>
    <s v="Business"/>
    <x v="6"/>
    <x v="6"/>
    <x v="21"/>
    <x v="21"/>
    <s v="02ORF"/>
    <s v="Organized Research Off Campus"/>
    <s v=""/>
    <m/>
    <m/>
    <m/>
    <s v="+"/>
    <n v="0"/>
    <n v="0"/>
    <n v="9.1199999999999992"/>
    <n v="0"/>
  </r>
  <r>
    <s v="19"/>
    <s v="02"/>
    <d v="2018-08-16T21:56:55"/>
    <s v="V"/>
    <x v="54"/>
    <m/>
    <m/>
    <m/>
    <x v="29"/>
    <x v="16"/>
    <x v="7"/>
    <s v="22"/>
    <x v="1"/>
    <x v="4"/>
    <s v="IDHW SHIP project"/>
    <s v="3996"/>
    <s v="College of Business &amp; Economics"/>
    <x v="4"/>
    <x v="4"/>
    <s v="889"/>
    <s v="Business"/>
    <x v="6"/>
    <x v="6"/>
    <x v="22"/>
    <x v="22"/>
    <s v="02ORF"/>
    <s v="Organized Research Off Campus"/>
    <s v=""/>
    <m/>
    <m/>
    <m/>
    <s v="+"/>
    <n v="0"/>
    <n v="0"/>
    <n v="2423.0500000000002"/>
    <n v="0"/>
  </r>
  <r>
    <s v="19"/>
    <s v="02"/>
    <d v="2018-08-02T21:46:53"/>
    <s v="V"/>
    <x v="53"/>
    <m/>
    <m/>
    <m/>
    <x v="31"/>
    <x v="18"/>
    <x v="7"/>
    <s v="22"/>
    <x v="1"/>
    <x v="4"/>
    <s v="IDHW SHIP project"/>
    <s v="3996"/>
    <s v="College of Business &amp; Economics"/>
    <x v="4"/>
    <x v="4"/>
    <s v="889"/>
    <s v="Business"/>
    <x v="6"/>
    <x v="6"/>
    <x v="22"/>
    <x v="22"/>
    <s v="02ORF"/>
    <s v="Organized Research Off Campus"/>
    <s v=""/>
    <m/>
    <m/>
    <m/>
    <s v="+"/>
    <n v="0"/>
    <n v="0"/>
    <n v="2336.7600000000002"/>
    <n v="0"/>
  </r>
  <r>
    <s v="19"/>
    <s v="02"/>
    <d v="2018-08-02T21:43:05"/>
    <s v="V"/>
    <x v="69"/>
    <m/>
    <m/>
    <m/>
    <x v="31"/>
    <x v="18"/>
    <x v="1"/>
    <s v="22"/>
    <x v="1"/>
    <x v="4"/>
    <s v="IDHW SHIP project"/>
    <s v="3996"/>
    <s v="College of Business &amp; Economics"/>
    <x v="4"/>
    <x v="4"/>
    <s v="889"/>
    <s v="Business"/>
    <x v="2"/>
    <x v="2"/>
    <x v="24"/>
    <x v="24"/>
    <s v="02ORF"/>
    <s v="Organized Research Off Campus"/>
    <s v=""/>
    <m/>
    <m/>
    <m/>
    <s v="+"/>
    <n v="0"/>
    <n v="0"/>
    <n v="626.85"/>
    <n v="0"/>
  </r>
  <r>
    <s v="19"/>
    <s v="02"/>
    <d v="2018-08-09T11:51:10"/>
    <s v="V"/>
    <x v="68"/>
    <m/>
    <m/>
    <m/>
    <x v="49"/>
    <x v="28"/>
    <x v="1"/>
    <s v="22"/>
    <x v="1"/>
    <x v="4"/>
    <s v="IDHW SHIP project"/>
    <s v="3996"/>
    <s v="College of Business &amp; Economics"/>
    <x v="4"/>
    <x v="4"/>
    <s v="889"/>
    <s v="Business"/>
    <x v="2"/>
    <x v="2"/>
    <x v="24"/>
    <x v="24"/>
    <s v="02ORF"/>
    <s v="Organized Research Off Campus"/>
    <s v=""/>
    <m/>
    <m/>
    <m/>
    <s v="+"/>
    <n v="0"/>
    <n v="0"/>
    <n v="1960.92"/>
    <n v="0"/>
  </r>
  <r>
    <s v="19"/>
    <s v="02"/>
    <d v="2018-08-16T21:52:59"/>
    <s v="V"/>
    <x v="70"/>
    <m/>
    <m/>
    <m/>
    <x v="29"/>
    <x v="16"/>
    <x v="1"/>
    <s v="22"/>
    <x v="1"/>
    <x v="4"/>
    <s v="IDHW SHIP project"/>
    <s v="3996"/>
    <s v="College of Business &amp; Economics"/>
    <x v="4"/>
    <x v="4"/>
    <s v="889"/>
    <s v="Business"/>
    <x v="2"/>
    <x v="2"/>
    <x v="24"/>
    <x v="24"/>
    <s v="02ORF"/>
    <s v="Organized Research Off Campus"/>
    <s v=""/>
    <m/>
    <m/>
    <m/>
    <s v="+"/>
    <n v="0"/>
    <n v="0"/>
    <n v="626.85"/>
    <n v="0"/>
  </r>
  <r>
    <s v="19"/>
    <s v="02"/>
    <d v="2018-08-09T11:51:10"/>
    <s v="V"/>
    <x v="68"/>
    <m/>
    <m/>
    <m/>
    <x v="49"/>
    <x v="28"/>
    <x v="1"/>
    <s v="22"/>
    <x v="1"/>
    <x v="4"/>
    <s v="IDHW SHIP project"/>
    <s v="3996"/>
    <s v="College of Business &amp; Economics"/>
    <x v="4"/>
    <x v="4"/>
    <s v="889"/>
    <s v="Business"/>
    <x v="2"/>
    <x v="2"/>
    <x v="3"/>
    <x v="3"/>
    <s v="02ORF"/>
    <s v="Organized Research Off Campus"/>
    <s v=""/>
    <m/>
    <m/>
    <m/>
    <s v="+"/>
    <n v="0"/>
    <n v="0"/>
    <n v="9356.83"/>
    <n v="0"/>
  </r>
  <r>
    <s v="19"/>
    <s v="02"/>
    <d v="2018-08-02T21:43:05"/>
    <s v="V"/>
    <x v="69"/>
    <m/>
    <m/>
    <m/>
    <x v="31"/>
    <x v="18"/>
    <x v="1"/>
    <s v="22"/>
    <x v="1"/>
    <x v="4"/>
    <s v="IDHW SHIP project"/>
    <s v="3996"/>
    <s v="College of Business &amp; Economics"/>
    <x v="4"/>
    <x v="4"/>
    <s v="889"/>
    <s v="Business"/>
    <x v="1"/>
    <x v="1"/>
    <x v="2"/>
    <x v="2"/>
    <s v="02ORF"/>
    <s v="Organized Research Off Campus"/>
    <s v=""/>
    <m/>
    <m/>
    <m/>
    <s v="+"/>
    <n v="0"/>
    <n v="0"/>
    <n v="240"/>
    <n v="0"/>
  </r>
  <r>
    <s v="19"/>
    <s v="02"/>
    <d v="2018-08-02T21:43:05"/>
    <s v="V"/>
    <x v="69"/>
    <m/>
    <m/>
    <m/>
    <x v="31"/>
    <x v="18"/>
    <x v="1"/>
    <s v="22"/>
    <x v="1"/>
    <x v="4"/>
    <s v="IDHW SHIP project"/>
    <s v="3996"/>
    <s v="College of Business &amp; Economics"/>
    <x v="4"/>
    <x v="4"/>
    <s v="889"/>
    <s v="Business"/>
    <x v="1"/>
    <x v="1"/>
    <x v="23"/>
    <x v="23"/>
    <s v="02ORF"/>
    <s v="Organized Research Off Campus"/>
    <s v=""/>
    <m/>
    <m/>
    <m/>
    <s v="+"/>
    <n v="0"/>
    <n v="0"/>
    <n v="1687.5"/>
    <n v="0"/>
  </r>
  <r>
    <s v="19"/>
    <s v="02"/>
    <d v="2018-08-16T21:52:59"/>
    <s v="V"/>
    <x v="70"/>
    <m/>
    <m/>
    <m/>
    <x v="29"/>
    <x v="16"/>
    <x v="1"/>
    <s v="22"/>
    <x v="1"/>
    <x v="4"/>
    <s v="IDHW SHIP project"/>
    <s v="3996"/>
    <s v="College of Business &amp; Economics"/>
    <x v="4"/>
    <x v="4"/>
    <s v="889"/>
    <s v="Business"/>
    <x v="1"/>
    <x v="1"/>
    <x v="23"/>
    <x v="23"/>
    <s v="02ORF"/>
    <s v="Organized Research Off Campus"/>
    <s v=""/>
    <m/>
    <m/>
    <m/>
    <s v="+"/>
    <n v="0"/>
    <n v="0"/>
    <n v="1675"/>
    <n v="0"/>
  </r>
  <r>
    <s v="19"/>
    <s v="02"/>
    <d v="2018-08-02T21:43:05"/>
    <s v="V"/>
    <x v="69"/>
    <m/>
    <m/>
    <m/>
    <x v="31"/>
    <x v="18"/>
    <x v="1"/>
    <s v="22"/>
    <x v="1"/>
    <x v="4"/>
    <s v="IDHW SHIP project"/>
    <s v="3996"/>
    <s v="College of Business &amp; Economics"/>
    <x v="4"/>
    <x v="4"/>
    <s v="889"/>
    <s v="Business"/>
    <x v="2"/>
    <x v="2"/>
    <x v="3"/>
    <x v="3"/>
    <s v="02ORF"/>
    <s v="Organized Research Off Campus"/>
    <s v=""/>
    <m/>
    <m/>
    <m/>
    <s v="+"/>
    <n v="0"/>
    <n v="0"/>
    <n v="6432.83"/>
    <n v="0"/>
  </r>
  <r>
    <s v="19"/>
    <s v="02"/>
    <d v="2018-08-16T21:52:59"/>
    <s v="V"/>
    <x v="70"/>
    <m/>
    <m/>
    <m/>
    <x v="29"/>
    <x v="16"/>
    <x v="1"/>
    <s v="22"/>
    <x v="1"/>
    <x v="4"/>
    <s v="IDHW SHIP project"/>
    <s v="3996"/>
    <s v="College of Business &amp; Economics"/>
    <x v="4"/>
    <x v="4"/>
    <s v="889"/>
    <s v="Business"/>
    <x v="2"/>
    <x v="2"/>
    <x v="3"/>
    <x v="3"/>
    <s v="02ORF"/>
    <s v="Organized Research Off Campus"/>
    <s v=""/>
    <m/>
    <m/>
    <m/>
    <s v="+"/>
    <n v="0"/>
    <n v="0"/>
    <n v="6693.53"/>
    <n v="0"/>
  </r>
  <r>
    <s v="19"/>
    <s v="02"/>
    <d v="2018-08-21T22:17:49"/>
    <s v="V"/>
    <x v="71"/>
    <m/>
    <m/>
    <m/>
    <x v="50"/>
    <x v="29"/>
    <x v="1"/>
    <s v="22"/>
    <x v="1"/>
    <x v="4"/>
    <s v="IDHW SHIP project"/>
    <s v="3996"/>
    <s v="College of Business &amp; Economics"/>
    <x v="4"/>
    <x v="4"/>
    <s v="889"/>
    <s v="Business"/>
    <x v="2"/>
    <x v="2"/>
    <x v="25"/>
    <x v="25"/>
    <s v="02ORF"/>
    <s v="Organized Research Off Campus"/>
    <s v=""/>
    <m/>
    <m/>
    <m/>
    <s v="-"/>
    <n v="0"/>
    <n v="0"/>
    <n v="-751.92"/>
    <n v="0"/>
  </r>
  <r>
    <s v="19"/>
    <s v="02"/>
    <d v="2018-08-22T16:46:04"/>
    <s v="V"/>
    <x v="72"/>
    <m/>
    <m/>
    <m/>
    <x v="49"/>
    <x v="17"/>
    <x v="1"/>
    <s v="22"/>
    <x v="1"/>
    <x v="4"/>
    <s v="IDHW SHIP project"/>
    <s v="3996"/>
    <s v="College of Business &amp; Economics"/>
    <x v="4"/>
    <x v="4"/>
    <s v="889"/>
    <s v="Business"/>
    <x v="2"/>
    <x v="2"/>
    <x v="25"/>
    <x v="25"/>
    <s v="02ORF"/>
    <s v="Organized Research Off Campus"/>
    <s v=""/>
    <m/>
    <m/>
    <m/>
    <s v="+"/>
    <n v="0"/>
    <n v="0"/>
    <n v="811.2"/>
    <n v="0"/>
  </r>
  <r>
    <s v="19"/>
    <s v="02"/>
    <d v="2018-08-22T16:46:03"/>
    <s v="V"/>
    <x v="72"/>
    <m/>
    <m/>
    <m/>
    <x v="51"/>
    <x v="17"/>
    <x v="1"/>
    <s v="22"/>
    <x v="1"/>
    <x v="4"/>
    <s v="IDHW SHIP project"/>
    <s v="3996"/>
    <s v="College of Business &amp; Economics"/>
    <x v="4"/>
    <x v="4"/>
    <s v="889"/>
    <s v="Business"/>
    <x v="2"/>
    <x v="2"/>
    <x v="25"/>
    <x v="25"/>
    <s v="02ORF"/>
    <s v="Organized Research Off Campus"/>
    <s v=""/>
    <m/>
    <m/>
    <m/>
    <s v="-"/>
    <n v="0"/>
    <n v="0"/>
    <n v="-811.2"/>
    <n v="0"/>
  </r>
  <r>
    <s v="19"/>
    <s v="02"/>
    <d v="2018-08-16T21:52:59"/>
    <s v="V"/>
    <x v="70"/>
    <m/>
    <m/>
    <m/>
    <x v="29"/>
    <x v="16"/>
    <x v="1"/>
    <s v="22"/>
    <x v="1"/>
    <x v="4"/>
    <s v="IDHW SHIP project"/>
    <s v="3996"/>
    <s v="College of Business &amp; Economics"/>
    <x v="4"/>
    <x v="4"/>
    <s v="889"/>
    <s v="Business"/>
    <x v="2"/>
    <x v="2"/>
    <x v="25"/>
    <x v="25"/>
    <s v="02ORF"/>
    <s v="Organized Research Off Campus"/>
    <s v=""/>
    <m/>
    <m/>
    <m/>
    <s v="+"/>
    <n v="0"/>
    <n v="0"/>
    <n v="811.2"/>
    <n v="0"/>
  </r>
  <r>
    <s v="19"/>
    <s v="02"/>
    <d v="2018-08-21T22:17:51"/>
    <s v="V"/>
    <x v="71"/>
    <m/>
    <m/>
    <m/>
    <x v="52"/>
    <x v="29"/>
    <x v="1"/>
    <s v="22"/>
    <x v="1"/>
    <x v="4"/>
    <s v="IDHW SHIP project"/>
    <s v="3996"/>
    <s v="College of Business &amp; Economics"/>
    <x v="4"/>
    <x v="4"/>
    <s v="889"/>
    <s v="Business"/>
    <x v="2"/>
    <x v="2"/>
    <x v="25"/>
    <x v="25"/>
    <s v="02ORF"/>
    <s v="Organized Research Off Campus"/>
    <s v=""/>
    <m/>
    <m/>
    <m/>
    <s v="+"/>
    <n v="0"/>
    <n v="0"/>
    <n v="751.92"/>
    <n v="0"/>
  </r>
  <r>
    <s v="19"/>
    <s v="02"/>
    <d v="2018-08-02T21:43:05"/>
    <s v="V"/>
    <x v="69"/>
    <m/>
    <m/>
    <m/>
    <x v="31"/>
    <x v="18"/>
    <x v="1"/>
    <s v="22"/>
    <x v="1"/>
    <x v="4"/>
    <s v="IDHW SHIP project"/>
    <s v="3996"/>
    <s v="College of Business &amp; Economics"/>
    <x v="4"/>
    <x v="4"/>
    <s v="889"/>
    <s v="Business"/>
    <x v="2"/>
    <x v="2"/>
    <x v="25"/>
    <x v="25"/>
    <s v="02ORF"/>
    <s v="Organized Research Off Campus"/>
    <s v=""/>
    <m/>
    <m/>
    <m/>
    <s v="+"/>
    <n v="0"/>
    <n v="0"/>
    <n v="811.2"/>
    <n v="0"/>
  </r>
  <r>
    <s v="19"/>
    <s v="02"/>
    <d v="2018-08-02T21:47:46"/>
    <s v="V"/>
    <x v="53"/>
    <m/>
    <m/>
    <m/>
    <x v="31"/>
    <x v="18"/>
    <x v="5"/>
    <s v="22"/>
    <x v="1"/>
    <x v="4"/>
    <s v="IDHW SHIP project"/>
    <s v="3996"/>
    <s v="College of Business &amp; Economics"/>
    <x v="4"/>
    <x v="4"/>
    <s v="889"/>
    <s v="Business"/>
    <x v="5"/>
    <x v="5"/>
    <x v="11"/>
    <x v="11"/>
    <s v="02ORF"/>
    <s v="Organized Research Off Campus"/>
    <s v=""/>
    <m/>
    <m/>
    <m/>
    <s v="+"/>
    <n v="0"/>
    <n v="0"/>
    <n v="100.36"/>
    <n v="0"/>
  </r>
  <r>
    <s v="19"/>
    <s v="02"/>
    <d v="2018-08-23T21:54:13"/>
    <s v="V"/>
    <x v="56"/>
    <m/>
    <m/>
    <m/>
    <x v="45"/>
    <x v="23"/>
    <x v="18"/>
    <s v="22"/>
    <x v="1"/>
    <x v="4"/>
    <s v="IDHW SHIP project"/>
    <s v="3996"/>
    <s v="College of Business &amp; Economics"/>
    <x v="4"/>
    <x v="4"/>
    <s v="889"/>
    <s v="Business"/>
    <x v="5"/>
    <x v="5"/>
    <x v="13"/>
    <x v="13"/>
    <s v="02ORF"/>
    <s v="Organized Research Off Campus"/>
    <s v=""/>
    <m/>
    <m/>
    <m/>
    <s v="+"/>
    <n v="0"/>
    <n v="162980.93"/>
    <n v="0"/>
    <n v="0"/>
  </r>
  <r>
    <s v="19"/>
    <s v="02"/>
    <d v="2018-08-29T09:17:34"/>
    <s v="V"/>
    <x v="62"/>
    <m/>
    <s v="e24 Technologies LLC"/>
    <m/>
    <x v="18"/>
    <x v="23"/>
    <x v="5"/>
    <s v="22"/>
    <x v="1"/>
    <x v="4"/>
    <s v="IDHW SHIP project"/>
    <s v="3996"/>
    <s v="College of Business &amp; Economics"/>
    <x v="4"/>
    <x v="4"/>
    <s v="889"/>
    <s v="Business"/>
    <x v="5"/>
    <x v="5"/>
    <x v="11"/>
    <x v="11"/>
    <s v="02ORF"/>
    <s v="Organized Research Off Campus"/>
    <s v=""/>
    <m/>
    <m/>
    <m/>
    <s v="+"/>
    <n v="0"/>
    <n v="0"/>
    <n v="9.1999999999999993"/>
    <n v="0"/>
  </r>
  <r>
    <s v="19"/>
    <s v="02"/>
    <d v="2018-08-02T21:43:50"/>
    <s v="V"/>
    <x v="69"/>
    <m/>
    <m/>
    <m/>
    <x v="31"/>
    <x v="18"/>
    <x v="5"/>
    <s v="22"/>
    <x v="1"/>
    <x v="4"/>
    <s v="IDHW SHIP project"/>
    <s v="3996"/>
    <s v="College of Business &amp; Economics"/>
    <x v="4"/>
    <x v="4"/>
    <s v="889"/>
    <s v="Business"/>
    <x v="5"/>
    <x v="5"/>
    <x v="11"/>
    <x v="11"/>
    <s v="02ORF"/>
    <s v="Organized Research Off Campus"/>
    <s v=""/>
    <m/>
    <m/>
    <m/>
    <s v="+"/>
    <n v="0"/>
    <n v="0"/>
    <n v="69.64"/>
    <n v="0"/>
  </r>
  <r>
    <s v="19"/>
    <s v="02"/>
    <d v="2018-08-02T21:43:50"/>
    <s v="V"/>
    <x v="69"/>
    <m/>
    <m/>
    <m/>
    <x v="31"/>
    <x v="18"/>
    <x v="5"/>
    <s v="22"/>
    <x v="1"/>
    <x v="4"/>
    <s v="IDHW SHIP project"/>
    <s v="3996"/>
    <s v="College of Business &amp; Economics"/>
    <x v="4"/>
    <x v="4"/>
    <s v="889"/>
    <s v="Business"/>
    <x v="5"/>
    <x v="5"/>
    <x v="11"/>
    <x v="11"/>
    <s v="02ORF"/>
    <s v="Organized Research Off Campus"/>
    <s v=""/>
    <m/>
    <m/>
    <m/>
    <s v="+"/>
    <n v="0"/>
    <n v="0"/>
    <n v="26.66"/>
    <n v="0"/>
  </r>
  <r>
    <s v="19"/>
    <s v="02"/>
    <d v="2018-08-02T21:43:49"/>
    <s v="V"/>
    <x v="69"/>
    <m/>
    <m/>
    <m/>
    <x v="31"/>
    <x v="18"/>
    <x v="5"/>
    <s v="22"/>
    <x v="1"/>
    <x v="4"/>
    <s v="IDHW SHIP project"/>
    <s v="3996"/>
    <s v="College of Business &amp; Economics"/>
    <x v="4"/>
    <x v="4"/>
    <s v="889"/>
    <s v="Business"/>
    <x v="5"/>
    <x v="5"/>
    <x v="11"/>
    <x v="11"/>
    <s v="02ORF"/>
    <s v="Organized Research Off Campus"/>
    <s v=""/>
    <m/>
    <m/>
    <m/>
    <s v="+"/>
    <n v="0"/>
    <n v="0"/>
    <n v="187.48"/>
    <n v="0"/>
  </r>
  <r>
    <s v="19"/>
    <s v="02"/>
    <d v="2018-08-02T21:43:49"/>
    <s v="V"/>
    <x v="69"/>
    <m/>
    <m/>
    <m/>
    <x v="31"/>
    <x v="18"/>
    <x v="5"/>
    <s v="22"/>
    <x v="1"/>
    <x v="4"/>
    <s v="IDHW SHIP project"/>
    <s v="3996"/>
    <s v="College of Business &amp; Economics"/>
    <x v="4"/>
    <x v="4"/>
    <s v="889"/>
    <s v="Business"/>
    <x v="5"/>
    <x v="5"/>
    <x v="11"/>
    <x v="11"/>
    <s v="02ORF"/>
    <s v="Organized Research Off Campus"/>
    <s v=""/>
    <m/>
    <m/>
    <m/>
    <s v="+"/>
    <n v="0"/>
    <n v="0"/>
    <n v="288.60000000000002"/>
    <n v="0"/>
  </r>
  <r>
    <s v="19"/>
    <s v="02"/>
    <d v="2018-08-02T21:43:49"/>
    <s v="V"/>
    <x v="69"/>
    <m/>
    <m/>
    <m/>
    <x v="31"/>
    <x v="18"/>
    <x v="5"/>
    <s v="22"/>
    <x v="1"/>
    <x v="4"/>
    <s v="IDHW SHIP project"/>
    <s v="3996"/>
    <s v="College of Business &amp; Economics"/>
    <x v="4"/>
    <x v="4"/>
    <s v="889"/>
    <s v="Business"/>
    <x v="5"/>
    <x v="5"/>
    <x v="11"/>
    <x v="11"/>
    <s v="02ORF"/>
    <s v="Organized Research Off Campus"/>
    <s v=""/>
    <m/>
    <m/>
    <m/>
    <s v="+"/>
    <n v="0"/>
    <n v="0"/>
    <n v="714.69"/>
    <n v="0"/>
  </r>
  <r>
    <s v="19"/>
    <s v="02"/>
    <d v="2018-08-02T21:43:49"/>
    <s v="V"/>
    <x v="69"/>
    <m/>
    <m/>
    <m/>
    <x v="31"/>
    <x v="18"/>
    <x v="5"/>
    <s v="22"/>
    <x v="1"/>
    <x v="4"/>
    <s v="IDHW SHIP project"/>
    <s v="3996"/>
    <s v="College of Business &amp; Economics"/>
    <x v="4"/>
    <x v="4"/>
    <s v="889"/>
    <s v="Business"/>
    <x v="5"/>
    <x v="5"/>
    <x v="11"/>
    <x v="11"/>
    <s v="02ORF"/>
    <s v="Organized Research Off Campus"/>
    <s v=""/>
    <m/>
    <m/>
    <m/>
    <s v="+"/>
    <n v="0"/>
    <n v="0"/>
    <n v="90.12"/>
    <n v="0"/>
  </r>
  <r>
    <s v="19"/>
    <s v="02"/>
    <d v="2018-08-09T08:41:28"/>
    <s v="V"/>
    <x v="65"/>
    <m/>
    <m/>
    <m/>
    <x v="48"/>
    <x v="27"/>
    <x v="5"/>
    <s v="22"/>
    <x v="1"/>
    <x v="4"/>
    <s v="IDHW SHIP project"/>
    <s v="3996"/>
    <s v="College of Business &amp; Economics"/>
    <x v="4"/>
    <x v="4"/>
    <s v="889"/>
    <s v="Business"/>
    <x v="5"/>
    <x v="5"/>
    <x v="11"/>
    <x v="11"/>
    <s v="02ORF"/>
    <s v="Organized Research Off Campus"/>
    <s v=""/>
    <m/>
    <m/>
    <m/>
    <s v="+"/>
    <n v="0"/>
    <n v="0"/>
    <n v="8.0500000000000007"/>
    <n v="0"/>
  </r>
  <r>
    <s v="19"/>
    <s v="02"/>
    <d v="2018-08-09T11:51:14"/>
    <s v="V"/>
    <x v="68"/>
    <m/>
    <m/>
    <m/>
    <x v="49"/>
    <x v="28"/>
    <x v="5"/>
    <s v="22"/>
    <x v="1"/>
    <x v="4"/>
    <s v="IDHW SHIP project"/>
    <s v="3996"/>
    <s v="College of Business &amp; Economics"/>
    <x v="4"/>
    <x v="4"/>
    <s v="889"/>
    <s v="Business"/>
    <x v="5"/>
    <x v="5"/>
    <x v="11"/>
    <x v="11"/>
    <s v="02ORF"/>
    <s v="Organized Research Off Campus"/>
    <s v=""/>
    <m/>
    <m/>
    <m/>
    <s v="+"/>
    <n v="0"/>
    <n v="0"/>
    <n v="217.86"/>
    <n v="0"/>
  </r>
  <r>
    <s v="19"/>
    <s v="02"/>
    <d v="2018-08-09T11:51:14"/>
    <s v="V"/>
    <x v="68"/>
    <m/>
    <m/>
    <m/>
    <x v="49"/>
    <x v="28"/>
    <x v="5"/>
    <s v="22"/>
    <x v="1"/>
    <x v="4"/>
    <s v="IDHW SHIP project"/>
    <s v="3996"/>
    <s v="College of Business &amp; Economics"/>
    <x v="4"/>
    <x v="4"/>
    <s v="889"/>
    <s v="Business"/>
    <x v="5"/>
    <x v="5"/>
    <x v="11"/>
    <x v="11"/>
    <s v="02ORF"/>
    <s v="Organized Research Off Campus"/>
    <s v=""/>
    <m/>
    <m/>
    <m/>
    <s v="+"/>
    <n v="0"/>
    <n v="0"/>
    <n v="1039.54"/>
    <n v="0"/>
  </r>
  <r>
    <s v="19"/>
    <s v="02"/>
    <d v="2018-08-09T11:51:12"/>
    <s v="V"/>
    <x v="68"/>
    <m/>
    <m/>
    <m/>
    <x v="49"/>
    <x v="28"/>
    <x v="5"/>
    <s v="22"/>
    <x v="1"/>
    <x v="4"/>
    <s v="IDHW SHIP project"/>
    <s v="3996"/>
    <s v="College of Business &amp; Economics"/>
    <x v="4"/>
    <x v="4"/>
    <s v="889"/>
    <s v="Business"/>
    <x v="5"/>
    <x v="5"/>
    <x v="11"/>
    <x v="11"/>
    <s v="02ORF"/>
    <s v="Organized Research Off Campus"/>
    <s v=""/>
    <m/>
    <m/>
    <m/>
    <s v="+"/>
    <n v="0"/>
    <n v="0"/>
    <n v="416.2"/>
    <n v="0"/>
  </r>
  <r>
    <s v="19"/>
    <s v="02"/>
    <d v="2018-08-02T21:47:47"/>
    <s v="V"/>
    <x v="53"/>
    <m/>
    <m/>
    <m/>
    <x v="31"/>
    <x v="18"/>
    <x v="5"/>
    <s v="22"/>
    <x v="1"/>
    <x v="4"/>
    <s v="IDHW SHIP project"/>
    <s v="3996"/>
    <s v="College of Business &amp; Economics"/>
    <x v="4"/>
    <x v="4"/>
    <s v="889"/>
    <s v="Business"/>
    <x v="5"/>
    <x v="5"/>
    <x v="11"/>
    <x v="11"/>
    <s v="02ORF"/>
    <s v="Organized Research Off Campus"/>
    <s v=""/>
    <m/>
    <m/>
    <m/>
    <s v="+"/>
    <n v="0"/>
    <n v="0"/>
    <n v="16.309999999999999"/>
    <n v="0"/>
  </r>
  <r>
    <s v="19"/>
    <s v="02"/>
    <d v="2018-08-02T21:47:46"/>
    <s v="V"/>
    <x v="53"/>
    <m/>
    <m/>
    <m/>
    <x v="31"/>
    <x v="18"/>
    <x v="5"/>
    <s v="22"/>
    <x v="1"/>
    <x v="4"/>
    <s v="IDHW SHIP project"/>
    <s v="3996"/>
    <s v="College of Business &amp; Economics"/>
    <x v="4"/>
    <x v="4"/>
    <s v="889"/>
    <s v="Business"/>
    <x v="5"/>
    <x v="5"/>
    <x v="11"/>
    <x v="11"/>
    <s v="02ORF"/>
    <s v="Organized Research Off Campus"/>
    <s v=""/>
    <m/>
    <m/>
    <m/>
    <s v="+"/>
    <n v="0"/>
    <n v="0"/>
    <n v="1.01"/>
    <n v="0"/>
  </r>
  <r>
    <s v="19"/>
    <s v="02"/>
    <d v="2018-08-02T21:47:46"/>
    <s v="V"/>
    <x v="53"/>
    <m/>
    <m/>
    <m/>
    <x v="31"/>
    <x v="18"/>
    <x v="5"/>
    <s v="22"/>
    <x v="1"/>
    <x v="4"/>
    <s v="IDHW SHIP project"/>
    <s v="3996"/>
    <s v="College of Business &amp; Economics"/>
    <x v="4"/>
    <x v="4"/>
    <s v="889"/>
    <s v="Business"/>
    <x v="5"/>
    <x v="5"/>
    <x v="11"/>
    <x v="11"/>
    <s v="02ORF"/>
    <s v="Organized Research Off Campus"/>
    <s v=""/>
    <m/>
    <m/>
    <m/>
    <s v="+"/>
    <n v="0"/>
    <n v="0"/>
    <n v="259.61"/>
    <n v="0"/>
  </r>
  <r>
    <s v="19"/>
    <s v="02"/>
    <d v="2018-08-22T14:45:20"/>
    <s v="V"/>
    <x v="73"/>
    <m/>
    <s v="Metlen, Scott K."/>
    <m/>
    <x v="53"/>
    <x v="17"/>
    <x v="5"/>
    <s v="22"/>
    <x v="1"/>
    <x v="4"/>
    <s v="IDHW SHIP project"/>
    <s v="3996"/>
    <s v="College of Business &amp; Economics"/>
    <x v="4"/>
    <x v="4"/>
    <s v="889"/>
    <s v="Business"/>
    <x v="5"/>
    <x v="5"/>
    <x v="11"/>
    <x v="11"/>
    <s v="02ORF"/>
    <s v="Organized Research Off Campus"/>
    <s v=""/>
    <m/>
    <m/>
    <m/>
    <s v="+"/>
    <n v="0"/>
    <n v="0"/>
    <n v="5.5"/>
    <n v="0"/>
  </r>
  <r>
    <s v="19"/>
    <s v="02"/>
    <d v="2018-08-22T14:45:20"/>
    <s v="V"/>
    <x v="73"/>
    <m/>
    <s v="Metlen, Scott K."/>
    <m/>
    <x v="53"/>
    <x v="17"/>
    <x v="5"/>
    <s v="22"/>
    <x v="1"/>
    <x v="4"/>
    <s v="IDHW SHIP project"/>
    <s v="3996"/>
    <s v="College of Business &amp; Economics"/>
    <x v="4"/>
    <x v="4"/>
    <s v="889"/>
    <s v="Business"/>
    <x v="5"/>
    <x v="5"/>
    <x v="11"/>
    <x v="11"/>
    <s v="02ORF"/>
    <s v="Organized Research Off Campus"/>
    <s v=""/>
    <m/>
    <m/>
    <m/>
    <s v="+"/>
    <n v="0"/>
    <n v="0"/>
    <n v="10.24"/>
    <n v="0"/>
  </r>
  <r>
    <s v="19"/>
    <s v="02"/>
    <d v="2018-08-22T14:45:20"/>
    <s v="V"/>
    <x v="73"/>
    <m/>
    <s v="Metlen, Scott K."/>
    <m/>
    <x v="53"/>
    <x v="17"/>
    <x v="5"/>
    <s v="22"/>
    <x v="1"/>
    <x v="4"/>
    <s v="IDHW SHIP project"/>
    <s v="3996"/>
    <s v="College of Business &amp; Economics"/>
    <x v="4"/>
    <x v="4"/>
    <s v="889"/>
    <s v="Business"/>
    <x v="5"/>
    <x v="5"/>
    <x v="11"/>
    <x v="11"/>
    <s v="02ORF"/>
    <s v="Organized Research Off Campus"/>
    <s v=""/>
    <m/>
    <m/>
    <m/>
    <s v="+"/>
    <n v="0"/>
    <n v="0"/>
    <n v="14.33"/>
    <n v="0"/>
  </r>
  <r>
    <s v="19"/>
    <s v="02"/>
    <d v="2018-08-22T16:46:06"/>
    <s v="V"/>
    <x v="72"/>
    <m/>
    <m/>
    <m/>
    <x v="51"/>
    <x v="17"/>
    <x v="5"/>
    <s v="22"/>
    <x v="1"/>
    <x v="4"/>
    <s v="IDHW SHIP project"/>
    <s v="3996"/>
    <s v="College of Business &amp; Economics"/>
    <x v="4"/>
    <x v="4"/>
    <s v="889"/>
    <s v="Business"/>
    <x v="5"/>
    <x v="5"/>
    <x v="11"/>
    <x v="11"/>
    <s v="02ORF"/>
    <s v="Organized Research Off Campus"/>
    <s v=""/>
    <m/>
    <m/>
    <m/>
    <s v="-"/>
    <n v="0"/>
    <n v="0"/>
    <n v="-90.12"/>
    <n v="0"/>
  </r>
  <r>
    <s v="19"/>
    <s v="02"/>
    <d v="2018-08-22T16:46:06"/>
    <s v="V"/>
    <x v="72"/>
    <m/>
    <m/>
    <m/>
    <x v="49"/>
    <x v="17"/>
    <x v="5"/>
    <s v="22"/>
    <x v="1"/>
    <x v="4"/>
    <s v="IDHW SHIP project"/>
    <s v="3996"/>
    <s v="College of Business &amp; Economics"/>
    <x v="4"/>
    <x v="4"/>
    <s v="889"/>
    <s v="Business"/>
    <x v="5"/>
    <x v="5"/>
    <x v="11"/>
    <x v="11"/>
    <s v="02ORF"/>
    <s v="Organized Research Off Campus"/>
    <s v=""/>
    <m/>
    <m/>
    <m/>
    <s v="+"/>
    <n v="0"/>
    <n v="0"/>
    <n v="23.88"/>
    <n v="0"/>
  </r>
  <r>
    <s v="19"/>
    <s v="02"/>
    <d v="2018-08-22T16:46:05"/>
    <s v="V"/>
    <x v="72"/>
    <m/>
    <m/>
    <m/>
    <x v="51"/>
    <x v="17"/>
    <x v="5"/>
    <s v="22"/>
    <x v="1"/>
    <x v="4"/>
    <s v="IDHW SHIP project"/>
    <s v="3996"/>
    <s v="College of Business &amp; Economics"/>
    <x v="4"/>
    <x v="4"/>
    <s v="889"/>
    <s v="Business"/>
    <x v="5"/>
    <x v="5"/>
    <x v="11"/>
    <x v="11"/>
    <s v="02ORF"/>
    <s v="Organized Research Off Campus"/>
    <s v=""/>
    <m/>
    <m/>
    <m/>
    <s v="-"/>
    <n v="0"/>
    <n v="0"/>
    <n v="-23.88"/>
    <n v="0"/>
  </r>
  <r>
    <s v="19"/>
    <s v="02"/>
    <d v="2018-08-22T16:46:06"/>
    <s v="V"/>
    <x v="72"/>
    <m/>
    <m/>
    <m/>
    <x v="49"/>
    <x v="17"/>
    <x v="5"/>
    <s v="22"/>
    <x v="1"/>
    <x v="4"/>
    <s v="IDHW SHIP project"/>
    <s v="3996"/>
    <s v="College of Business &amp; Economics"/>
    <x v="4"/>
    <x v="4"/>
    <s v="889"/>
    <s v="Business"/>
    <x v="5"/>
    <x v="5"/>
    <x v="11"/>
    <x v="11"/>
    <s v="02ORF"/>
    <s v="Organized Research Off Campus"/>
    <s v=""/>
    <m/>
    <m/>
    <m/>
    <s v="+"/>
    <n v="0"/>
    <n v="0"/>
    <n v="90.12"/>
    <n v="0"/>
  </r>
  <r>
    <s v="19"/>
    <s v="02"/>
    <d v="2018-08-21T22:17:55"/>
    <s v="V"/>
    <x v="71"/>
    <m/>
    <m/>
    <m/>
    <x v="52"/>
    <x v="29"/>
    <x v="5"/>
    <s v="22"/>
    <x v="1"/>
    <x v="4"/>
    <s v="IDHW SHIP project"/>
    <s v="3996"/>
    <s v="College of Business &amp; Economics"/>
    <x v="4"/>
    <x v="4"/>
    <s v="889"/>
    <s v="Business"/>
    <x v="5"/>
    <x v="5"/>
    <x v="11"/>
    <x v="11"/>
    <s v="02ORF"/>
    <s v="Organized Research Off Campus"/>
    <s v=""/>
    <m/>
    <m/>
    <m/>
    <s v="+"/>
    <n v="0"/>
    <n v="0"/>
    <n v="83.54"/>
    <n v="0"/>
  </r>
  <r>
    <s v="19"/>
    <s v="02"/>
    <d v="2018-08-21T22:17:54"/>
    <s v="V"/>
    <x v="71"/>
    <m/>
    <m/>
    <m/>
    <x v="50"/>
    <x v="29"/>
    <x v="5"/>
    <s v="22"/>
    <x v="1"/>
    <x v="4"/>
    <s v="IDHW SHIP project"/>
    <s v="3996"/>
    <s v="College of Business &amp; Economics"/>
    <x v="4"/>
    <x v="4"/>
    <s v="889"/>
    <s v="Business"/>
    <x v="5"/>
    <x v="5"/>
    <x v="11"/>
    <x v="11"/>
    <s v="02ORF"/>
    <s v="Organized Research Off Campus"/>
    <s v=""/>
    <m/>
    <m/>
    <m/>
    <s v="-"/>
    <n v="0"/>
    <n v="0"/>
    <n v="-83.54"/>
    <n v="0"/>
  </r>
  <r>
    <s v="19"/>
    <s v="02"/>
    <d v="2018-08-21T22:17:53"/>
    <s v="V"/>
    <x v="71"/>
    <m/>
    <m/>
    <m/>
    <x v="52"/>
    <x v="29"/>
    <x v="5"/>
    <s v="22"/>
    <x v="1"/>
    <x v="4"/>
    <s v="IDHW SHIP project"/>
    <s v="3996"/>
    <s v="College of Business &amp; Economics"/>
    <x v="4"/>
    <x v="4"/>
    <s v="889"/>
    <s v="Business"/>
    <x v="5"/>
    <x v="5"/>
    <x v="11"/>
    <x v="11"/>
    <s v="02ORF"/>
    <s v="Organized Research Off Campus"/>
    <s v=""/>
    <m/>
    <m/>
    <m/>
    <s v="+"/>
    <n v="0"/>
    <n v="0"/>
    <n v="22.14"/>
    <n v="0"/>
  </r>
  <r>
    <s v="19"/>
    <s v="02"/>
    <d v="2018-08-21T22:17:52"/>
    <s v="V"/>
    <x v="71"/>
    <m/>
    <m/>
    <m/>
    <x v="50"/>
    <x v="29"/>
    <x v="5"/>
    <s v="22"/>
    <x v="1"/>
    <x v="4"/>
    <s v="IDHW SHIP project"/>
    <s v="3996"/>
    <s v="College of Business &amp; Economics"/>
    <x v="4"/>
    <x v="4"/>
    <s v="889"/>
    <s v="Business"/>
    <x v="5"/>
    <x v="5"/>
    <x v="11"/>
    <x v="11"/>
    <s v="02ORF"/>
    <s v="Organized Research Off Campus"/>
    <s v=""/>
    <m/>
    <m/>
    <m/>
    <s v="-"/>
    <n v="0"/>
    <n v="0"/>
    <n v="-22.14"/>
    <n v="0"/>
  </r>
  <r>
    <s v="19"/>
    <s v="02"/>
    <d v="2018-08-20T13:59:59"/>
    <s v="V"/>
    <x v="63"/>
    <m/>
    <s v="e24 Technologies LLC"/>
    <m/>
    <x v="18"/>
    <x v="26"/>
    <x v="5"/>
    <s v="22"/>
    <x v="1"/>
    <x v="4"/>
    <s v="IDHW SHIP project"/>
    <s v="3996"/>
    <s v="College of Business &amp; Economics"/>
    <x v="4"/>
    <x v="4"/>
    <s v="889"/>
    <s v="Business"/>
    <x v="5"/>
    <x v="5"/>
    <x v="11"/>
    <x v="11"/>
    <s v="02ORF"/>
    <s v="Organized Research Off Campus"/>
    <s v=""/>
    <m/>
    <m/>
    <m/>
    <s v="+"/>
    <n v="0"/>
    <n v="0"/>
    <n v="3.65"/>
    <n v="0"/>
  </r>
  <r>
    <s v="19"/>
    <s v="02"/>
    <d v="2018-08-20T08:04:06"/>
    <s v="V"/>
    <x v="66"/>
    <m/>
    <s v="Volk, Molly J."/>
    <m/>
    <x v="20"/>
    <x v="21"/>
    <x v="5"/>
    <s v="22"/>
    <x v="1"/>
    <x v="4"/>
    <s v="IDHW SHIP project"/>
    <s v="3996"/>
    <s v="College of Business &amp; Economics"/>
    <x v="4"/>
    <x v="4"/>
    <s v="889"/>
    <s v="Business"/>
    <x v="5"/>
    <x v="5"/>
    <x v="11"/>
    <x v="11"/>
    <s v="02ORF"/>
    <s v="Organized Research Off Campus"/>
    <s v=""/>
    <m/>
    <m/>
    <m/>
    <s v="+"/>
    <n v="0"/>
    <n v="0"/>
    <n v="8.24"/>
    <n v="0"/>
  </r>
  <r>
    <s v="19"/>
    <s v="02"/>
    <d v="2018-08-20T14:01:00"/>
    <s v="V"/>
    <x v="64"/>
    <m/>
    <s v="e24 Technologies LLC"/>
    <m/>
    <x v="18"/>
    <x v="21"/>
    <x v="5"/>
    <s v="22"/>
    <x v="1"/>
    <x v="4"/>
    <s v="IDHW SHIP project"/>
    <s v="3996"/>
    <s v="College of Business &amp; Economics"/>
    <x v="4"/>
    <x v="4"/>
    <s v="889"/>
    <s v="Business"/>
    <x v="5"/>
    <x v="5"/>
    <x v="11"/>
    <x v="11"/>
    <s v="02ORF"/>
    <s v="Organized Research Off Campus"/>
    <s v=""/>
    <m/>
    <m/>
    <m/>
    <s v="+"/>
    <n v="0"/>
    <n v="0"/>
    <n v="9.3000000000000007"/>
    <n v="0"/>
  </r>
  <r>
    <s v="19"/>
    <s v="02"/>
    <d v="2018-08-20T14:01:00"/>
    <s v="V"/>
    <x v="61"/>
    <m/>
    <s v="e24 Technologies LLC"/>
    <m/>
    <x v="18"/>
    <x v="26"/>
    <x v="5"/>
    <s v="22"/>
    <x v="1"/>
    <x v="4"/>
    <s v="IDHW SHIP project"/>
    <s v="3996"/>
    <s v="College of Business &amp; Economics"/>
    <x v="4"/>
    <x v="4"/>
    <s v="889"/>
    <s v="Business"/>
    <x v="5"/>
    <x v="5"/>
    <x v="11"/>
    <x v="11"/>
    <s v="02ORF"/>
    <s v="Organized Research Off Campus"/>
    <s v=""/>
    <m/>
    <m/>
    <m/>
    <s v="+"/>
    <n v="0"/>
    <n v="0"/>
    <n v="9.3000000000000007"/>
    <n v="0"/>
  </r>
  <r>
    <s v="19"/>
    <s v="02"/>
    <d v="2018-08-16T21:57:58"/>
    <s v="V"/>
    <x v="54"/>
    <m/>
    <m/>
    <m/>
    <x v="29"/>
    <x v="16"/>
    <x v="5"/>
    <s v="22"/>
    <x v="1"/>
    <x v="4"/>
    <s v="IDHW SHIP project"/>
    <s v="3996"/>
    <s v="College of Business &amp; Economics"/>
    <x v="4"/>
    <x v="4"/>
    <s v="889"/>
    <s v="Business"/>
    <x v="5"/>
    <x v="5"/>
    <x v="11"/>
    <x v="11"/>
    <s v="02ORF"/>
    <s v="Organized Research Off Campus"/>
    <s v=""/>
    <m/>
    <m/>
    <m/>
    <s v="+"/>
    <n v="0"/>
    <n v="0"/>
    <n v="16.190000000000001"/>
    <n v="0"/>
  </r>
  <r>
    <s v="19"/>
    <s v="02"/>
    <d v="2018-08-16T21:57:58"/>
    <s v="V"/>
    <x v="54"/>
    <m/>
    <m/>
    <m/>
    <x v="29"/>
    <x v="16"/>
    <x v="5"/>
    <s v="22"/>
    <x v="1"/>
    <x v="4"/>
    <s v="IDHW SHIP project"/>
    <s v="3996"/>
    <s v="College of Business &amp; Economics"/>
    <x v="4"/>
    <x v="4"/>
    <s v="889"/>
    <s v="Business"/>
    <x v="5"/>
    <x v="5"/>
    <x v="11"/>
    <x v="11"/>
    <s v="02ORF"/>
    <s v="Organized Research Off Campus"/>
    <s v=""/>
    <m/>
    <m/>
    <m/>
    <s v="+"/>
    <n v="0"/>
    <n v="0"/>
    <n v="269.2"/>
    <n v="0"/>
  </r>
  <r>
    <s v="19"/>
    <s v="02"/>
    <d v="2018-08-16T21:57:58"/>
    <s v="V"/>
    <x v="54"/>
    <m/>
    <m/>
    <m/>
    <x v="29"/>
    <x v="16"/>
    <x v="5"/>
    <s v="22"/>
    <x v="1"/>
    <x v="4"/>
    <s v="IDHW SHIP project"/>
    <s v="3996"/>
    <s v="College of Business &amp; Economics"/>
    <x v="4"/>
    <x v="4"/>
    <s v="889"/>
    <s v="Business"/>
    <x v="5"/>
    <x v="5"/>
    <x v="11"/>
    <x v="11"/>
    <s v="02ORF"/>
    <s v="Organized Research Off Campus"/>
    <s v=""/>
    <m/>
    <m/>
    <m/>
    <s v="+"/>
    <n v="0"/>
    <n v="0"/>
    <n v="100.36"/>
    <n v="0"/>
  </r>
  <r>
    <s v="19"/>
    <s v="02"/>
    <d v="2018-08-16T21:53:42"/>
    <s v="V"/>
    <x v="70"/>
    <m/>
    <m/>
    <m/>
    <x v="29"/>
    <x v="16"/>
    <x v="5"/>
    <s v="22"/>
    <x v="1"/>
    <x v="4"/>
    <s v="IDHW SHIP project"/>
    <s v="3996"/>
    <s v="College of Business &amp; Economics"/>
    <x v="4"/>
    <x v="4"/>
    <s v="889"/>
    <s v="Business"/>
    <x v="5"/>
    <x v="5"/>
    <x v="11"/>
    <x v="11"/>
    <s v="02ORF"/>
    <s v="Organized Research Off Campus"/>
    <s v=""/>
    <m/>
    <m/>
    <m/>
    <s v="+"/>
    <n v="0"/>
    <n v="0"/>
    <n v="69.64"/>
    <n v="0"/>
  </r>
  <r>
    <s v="19"/>
    <s v="02"/>
    <d v="2018-08-16T21:53:42"/>
    <s v="V"/>
    <x v="70"/>
    <m/>
    <m/>
    <m/>
    <x v="29"/>
    <x v="16"/>
    <x v="5"/>
    <s v="22"/>
    <x v="1"/>
    <x v="4"/>
    <s v="IDHW SHIP project"/>
    <s v="3996"/>
    <s v="College of Business &amp; Economics"/>
    <x v="4"/>
    <x v="4"/>
    <s v="889"/>
    <s v="Business"/>
    <x v="5"/>
    <x v="5"/>
    <x v="11"/>
    <x v="11"/>
    <s v="02ORF"/>
    <s v="Organized Research Off Campus"/>
    <s v=""/>
    <m/>
    <m/>
    <m/>
    <s v="+"/>
    <n v="0"/>
    <n v="0"/>
    <n v="186.09"/>
    <n v="0"/>
  </r>
  <r>
    <s v="19"/>
    <s v="02"/>
    <d v="2018-08-16T21:53:41"/>
    <s v="V"/>
    <x v="70"/>
    <m/>
    <m/>
    <m/>
    <x v="29"/>
    <x v="16"/>
    <x v="5"/>
    <s v="22"/>
    <x v="1"/>
    <x v="4"/>
    <s v="IDHW SHIP project"/>
    <s v="3996"/>
    <s v="College of Business &amp; Economics"/>
    <x v="4"/>
    <x v="4"/>
    <s v="889"/>
    <s v="Business"/>
    <x v="5"/>
    <x v="5"/>
    <x v="11"/>
    <x v="11"/>
    <s v="02ORF"/>
    <s v="Organized Research Off Campus"/>
    <s v=""/>
    <m/>
    <m/>
    <m/>
    <s v="+"/>
    <n v="0"/>
    <n v="0"/>
    <n v="288.60000000000002"/>
    <n v="0"/>
  </r>
  <r>
    <s v="19"/>
    <s v="02"/>
    <d v="2018-08-16T21:53:41"/>
    <s v="V"/>
    <x v="70"/>
    <m/>
    <m/>
    <m/>
    <x v="29"/>
    <x v="16"/>
    <x v="5"/>
    <s v="22"/>
    <x v="1"/>
    <x v="4"/>
    <s v="IDHW SHIP project"/>
    <s v="3996"/>
    <s v="College of Business &amp; Economics"/>
    <x v="4"/>
    <x v="4"/>
    <s v="889"/>
    <s v="Business"/>
    <x v="5"/>
    <x v="5"/>
    <x v="11"/>
    <x v="11"/>
    <s v="02ORF"/>
    <s v="Organized Research Off Campus"/>
    <s v=""/>
    <m/>
    <m/>
    <m/>
    <s v="+"/>
    <n v="0"/>
    <n v="0"/>
    <n v="743.65"/>
    <n v="0"/>
  </r>
  <r>
    <s v="19"/>
    <s v="02"/>
    <d v="2018-08-16T21:53:41"/>
    <s v="V"/>
    <x v="70"/>
    <m/>
    <m/>
    <m/>
    <x v="29"/>
    <x v="16"/>
    <x v="5"/>
    <s v="22"/>
    <x v="1"/>
    <x v="4"/>
    <s v="IDHW SHIP project"/>
    <s v="3996"/>
    <s v="College of Business &amp; Economics"/>
    <x v="4"/>
    <x v="4"/>
    <s v="889"/>
    <s v="Business"/>
    <x v="5"/>
    <x v="5"/>
    <x v="11"/>
    <x v="11"/>
    <s v="02ORF"/>
    <s v="Organized Research Off Campus"/>
    <s v=""/>
    <m/>
    <m/>
    <m/>
    <s v="+"/>
    <n v="0"/>
    <n v="0"/>
    <n v="90.12"/>
    <n v="0"/>
  </r>
  <r>
    <s v="19"/>
    <s v="02"/>
    <d v="2018-08-27T12:02:55"/>
    <s v="V"/>
    <x v="57"/>
    <m/>
    <m/>
    <m/>
    <x v="45"/>
    <x v="16"/>
    <x v="18"/>
    <s v="22"/>
    <x v="1"/>
    <x v="4"/>
    <s v="IDHW SHIP project"/>
    <s v="3996"/>
    <s v="College of Business &amp; Economics"/>
    <x v="4"/>
    <x v="4"/>
    <s v="889"/>
    <s v="Business"/>
    <x v="5"/>
    <x v="5"/>
    <x v="13"/>
    <x v="13"/>
    <s v="02ORF"/>
    <s v="Organized Research Off Campus"/>
    <s v=""/>
    <m/>
    <m/>
    <m/>
    <s v="-"/>
    <n v="0"/>
    <n v="-162980.93"/>
    <n v="0"/>
    <n v="0"/>
  </r>
  <r>
    <s v="19"/>
    <s v="02"/>
    <d v="2018-08-23T21:55:21"/>
    <s v="V"/>
    <x v="56"/>
    <m/>
    <m/>
    <m/>
    <x v="45"/>
    <x v="23"/>
    <x v="18"/>
    <s v="22"/>
    <x v="1"/>
    <x v="4"/>
    <s v="IDHW SHIP project"/>
    <s v="3996"/>
    <s v="College of Business &amp; Economics"/>
    <x v="4"/>
    <x v="4"/>
    <s v="889"/>
    <s v="Business"/>
    <x v="8"/>
    <x v="8"/>
    <x v="42"/>
    <x v="42"/>
    <s v="02ORF"/>
    <s v="Organized Research Off Campus"/>
    <s v=""/>
    <m/>
    <m/>
    <m/>
    <s v="+"/>
    <n v="0"/>
    <n v="10650.65"/>
    <n v="0"/>
    <n v="0"/>
  </r>
  <r>
    <s v="19"/>
    <s v="02"/>
    <d v="2018-08-27T12:04:18"/>
    <s v="V"/>
    <x v="57"/>
    <m/>
    <m/>
    <m/>
    <x v="45"/>
    <x v="16"/>
    <x v="18"/>
    <s v="22"/>
    <x v="1"/>
    <x v="4"/>
    <s v="IDHW SHIP project"/>
    <s v="3996"/>
    <s v="College of Business &amp; Economics"/>
    <x v="4"/>
    <x v="4"/>
    <s v="889"/>
    <s v="Business"/>
    <x v="8"/>
    <x v="8"/>
    <x v="42"/>
    <x v="42"/>
    <s v="02ORF"/>
    <s v="Organized Research Off Campus"/>
    <s v=""/>
    <m/>
    <m/>
    <m/>
    <s v="-"/>
    <n v="0"/>
    <n v="-10650.65"/>
    <n v="0"/>
    <n v="0"/>
  </r>
  <r>
    <s v="19"/>
    <s v="02"/>
    <d v="2018-08-23T21:59:00"/>
    <s v="V"/>
    <x v="56"/>
    <m/>
    <m/>
    <m/>
    <x v="45"/>
    <x v="23"/>
    <x v="18"/>
    <s v="22"/>
    <x v="1"/>
    <x v="4"/>
    <s v="IDHW SHIP project"/>
    <s v="3996"/>
    <s v="College of Business &amp; Economics"/>
    <x v="4"/>
    <x v="4"/>
    <s v="889"/>
    <s v="Business"/>
    <x v="1"/>
    <x v="1"/>
    <x v="43"/>
    <x v="43"/>
    <s v="02ORF"/>
    <s v="Organized Research Off Campus"/>
    <s v=""/>
    <m/>
    <m/>
    <m/>
    <s v="-"/>
    <n v="0"/>
    <n v="-16920.16"/>
    <n v="0"/>
    <n v="0"/>
  </r>
  <r>
    <s v="19"/>
    <s v="02"/>
    <d v="2018-08-27T12:02:52"/>
    <s v="V"/>
    <x v="57"/>
    <m/>
    <m/>
    <m/>
    <x v="45"/>
    <x v="16"/>
    <x v="18"/>
    <s v="22"/>
    <x v="1"/>
    <x v="4"/>
    <s v="IDHW SHIP project"/>
    <s v="3996"/>
    <s v="College of Business &amp; Economics"/>
    <x v="4"/>
    <x v="4"/>
    <s v="889"/>
    <s v="Business"/>
    <x v="0"/>
    <x v="0"/>
    <x v="26"/>
    <x v="26"/>
    <s v="02ORF"/>
    <s v="Organized Research Off Campus"/>
    <s v=""/>
    <m/>
    <m/>
    <m/>
    <s v="-"/>
    <n v="0"/>
    <n v="-427903.98"/>
    <n v="0"/>
    <n v="0"/>
  </r>
  <r>
    <s v="19"/>
    <s v="02"/>
    <d v="2018-08-23T21:54:10"/>
    <s v="V"/>
    <x v="56"/>
    <m/>
    <m/>
    <m/>
    <x v="45"/>
    <x v="23"/>
    <x v="18"/>
    <s v="22"/>
    <x v="1"/>
    <x v="4"/>
    <s v="IDHW SHIP project"/>
    <s v="3996"/>
    <s v="College of Business &amp; Economics"/>
    <x v="4"/>
    <x v="4"/>
    <s v="889"/>
    <s v="Business"/>
    <x v="0"/>
    <x v="0"/>
    <x v="26"/>
    <x v="26"/>
    <s v="02ORF"/>
    <s v="Organized Research Off Campus"/>
    <s v=""/>
    <m/>
    <m/>
    <m/>
    <s v="+"/>
    <n v="0"/>
    <n v="427903.98"/>
    <n v="0"/>
    <n v="0"/>
  </r>
  <r>
    <s v="19"/>
    <s v="02"/>
    <d v="2018-08-23T21:54:11"/>
    <s v="V"/>
    <x v="56"/>
    <m/>
    <m/>
    <m/>
    <x v="45"/>
    <x v="23"/>
    <x v="18"/>
    <s v="22"/>
    <x v="1"/>
    <x v="4"/>
    <s v="IDHW SHIP project"/>
    <s v="3996"/>
    <s v="College of Business &amp; Economics"/>
    <x v="4"/>
    <x v="4"/>
    <s v="889"/>
    <s v="Business"/>
    <x v="3"/>
    <x v="3"/>
    <x v="27"/>
    <x v="27"/>
    <s v="02ORF"/>
    <s v="Organized Research Off Campus"/>
    <s v=""/>
    <m/>
    <m/>
    <m/>
    <s v="+"/>
    <n v="0"/>
    <n v="326036.26"/>
    <n v="0"/>
    <n v="0"/>
  </r>
  <r>
    <s v="19"/>
    <s v="02"/>
    <d v="2018-08-27T12:08:33"/>
    <s v="V"/>
    <x v="57"/>
    <m/>
    <m/>
    <m/>
    <x v="45"/>
    <x v="16"/>
    <x v="18"/>
    <s v="22"/>
    <x v="1"/>
    <x v="4"/>
    <s v="IDHW SHIP project"/>
    <s v="3996"/>
    <s v="College of Business &amp; Economics"/>
    <x v="4"/>
    <x v="4"/>
    <s v="889"/>
    <s v="Business"/>
    <x v="1"/>
    <x v="1"/>
    <x v="43"/>
    <x v="43"/>
    <s v="02ORF"/>
    <s v="Organized Research Off Campus"/>
    <s v=""/>
    <m/>
    <m/>
    <m/>
    <s v="+"/>
    <n v="0"/>
    <n v="16920.16"/>
    <n v="0"/>
    <n v="0"/>
  </r>
  <r>
    <s v="19"/>
    <s v="02"/>
    <d v="2018-08-27T12:02:53"/>
    <s v="V"/>
    <x v="57"/>
    <m/>
    <m/>
    <m/>
    <x v="45"/>
    <x v="16"/>
    <x v="18"/>
    <s v="22"/>
    <x v="1"/>
    <x v="4"/>
    <s v="IDHW SHIP project"/>
    <s v="3996"/>
    <s v="College of Business &amp; Economics"/>
    <x v="4"/>
    <x v="4"/>
    <s v="889"/>
    <s v="Business"/>
    <x v="6"/>
    <x v="6"/>
    <x v="14"/>
    <x v="14"/>
    <s v="02ORF"/>
    <s v="Organized Research Off Campus"/>
    <s v=""/>
    <m/>
    <m/>
    <m/>
    <s v="-"/>
    <n v="0"/>
    <n v="-316491.12"/>
    <n v="0"/>
    <n v="0"/>
  </r>
  <r>
    <s v="19"/>
    <s v="02"/>
    <d v="2018-08-23T21:54:11"/>
    <s v="V"/>
    <x v="56"/>
    <m/>
    <m/>
    <m/>
    <x v="45"/>
    <x v="23"/>
    <x v="18"/>
    <s v="22"/>
    <x v="1"/>
    <x v="4"/>
    <s v="IDHW SHIP project"/>
    <s v="3996"/>
    <s v="College of Business &amp; Economics"/>
    <x v="4"/>
    <x v="4"/>
    <s v="889"/>
    <s v="Business"/>
    <x v="6"/>
    <x v="6"/>
    <x v="14"/>
    <x v="14"/>
    <s v="02ORF"/>
    <s v="Organized Research Off Campus"/>
    <s v=""/>
    <m/>
    <m/>
    <m/>
    <s v="+"/>
    <n v="0"/>
    <n v="316491.12"/>
    <n v="0"/>
    <n v="0"/>
  </r>
  <r>
    <s v="19"/>
    <s v="02"/>
    <d v="2018-08-23T21:54:09"/>
    <s v="V"/>
    <x v="56"/>
    <m/>
    <m/>
    <m/>
    <x v="45"/>
    <x v="23"/>
    <x v="18"/>
    <s v="22"/>
    <x v="1"/>
    <x v="4"/>
    <s v="IDHW SHIP project"/>
    <s v="3996"/>
    <s v="College of Business &amp; Economics"/>
    <x v="4"/>
    <x v="4"/>
    <s v="889"/>
    <s v="Business"/>
    <x v="2"/>
    <x v="2"/>
    <x v="5"/>
    <x v="5"/>
    <s v="02ORF"/>
    <s v="Organized Research Off Campus"/>
    <s v=""/>
    <m/>
    <m/>
    <m/>
    <s v="+"/>
    <n v="0"/>
    <n v="812389.89"/>
    <n v="0"/>
    <n v="0"/>
  </r>
  <r>
    <s v="19"/>
    <s v="02"/>
    <d v="2018-08-27T12:02:53"/>
    <s v="V"/>
    <x v="57"/>
    <m/>
    <m/>
    <m/>
    <x v="45"/>
    <x v="16"/>
    <x v="18"/>
    <s v="22"/>
    <x v="1"/>
    <x v="4"/>
    <s v="IDHW SHIP project"/>
    <s v="3996"/>
    <s v="College of Business &amp; Economics"/>
    <x v="4"/>
    <x v="4"/>
    <s v="889"/>
    <s v="Business"/>
    <x v="3"/>
    <x v="3"/>
    <x v="27"/>
    <x v="27"/>
    <s v="02ORF"/>
    <s v="Organized Research Off Campus"/>
    <s v=""/>
    <m/>
    <m/>
    <m/>
    <s v="-"/>
    <n v="0"/>
    <n v="-326036.26"/>
    <n v="0"/>
    <n v="0"/>
  </r>
  <r>
    <s v="19"/>
    <s v="02"/>
    <d v="2018-08-27T12:02:51"/>
    <s v="V"/>
    <x v="57"/>
    <m/>
    <m/>
    <m/>
    <x v="45"/>
    <x v="16"/>
    <x v="18"/>
    <s v="22"/>
    <x v="1"/>
    <x v="4"/>
    <s v="IDHW SHIP project"/>
    <s v="3996"/>
    <s v="College of Business &amp; Economics"/>
    <x v="4"/>
    <x v="4"/>
    <s v="889"/>
    <s v="Business"/>
    <x v="2"/>
    <x v="2"/>
    <x v="5"/>
    <x v="5"/>
    <s v="02ORF"/>
    <s v="Organized Research Off Campus"/>
    <s v=""/>
    <m/>
    <m/>
    <m/>
    <s v="-"/>
    <n v="0"/>
    <n v="-812389.89"/>
    <n v="0"/>
    <n v="0"/>
  </r>
  <r>
    <s v="19"/>
    <s v="02"/>
    <d v="2018-08-02T11:01:46"/>
    <s v="V"/>
    <x v="74"/>
    <m/>
    <s v="Boise State University"/>
    <s v="PB050557"/>
    <x v="27"/>
    <x v="30"/>
    <x v="20"/>
    <s v="22"/>
    <x v="1"/>
    <x v="4"/>
    <s v="IDHW SHIP project"/>
    <s v="3996"/>
    <s v="College of Business &amp; Economics"/>
    <x v="4"/>
    <x v="4"/>
    <s v="889"/>
    <s v="Business"/>
    <x v="0"/>
    <x v="0"/>
    <x v="28"/>
    <x v="28"/>
    <s v="02ORF"/>
    <s v="Organized Research Off Campus"/>
    <s v=""/>
    <m/>
    <m/>
    <m/>
    <s v="+"/>
    <n v="0"/>
    <n v="0"/>
    <n v="0"/>
    <n v="1047228.84"/>
  </r>
  <r>
    <s v="19"/>
    <s v="02"/>
    <d v="2018-08-17T12:58:55"/>
    <s v="V"/>
    <x v="75"/>
    <m/>
    <m/>
    <s v="PB050557"/>
    <x v="54"/>
    <x v="15"/>
    <x v="21"/>
    <s v="22"/>
    <x v="1"/>
    <x v="4"/>
    <s v="IDHW SHIP project"/>
    <s v="3996"/>
    <s v="College of Business &amp; Economics"/>
    <x v="4"/>
    <x v="4"/>
    <s v="889"/>
    <s v="Business"/>
    <x v="0"/>
    <x v="0"/>
    <x v="28"/>
    <x v="28"/>
    <s v="02ORF"/>
    <s v="Organized Research Off Campus"/>
    <s v=""/>
    <m/>
    <m/>
    <m/>
    <s v="+"/>
    <n v="0"/>
    <n v="0"/>
    <n v="0"/>
    <n v="0"/>
  </r>
  <r>
    <s v="19"/>
    <s v="02"/>
    <d v="2018-08-17T12:58:55"/>
    <s v="V"/>
    <x v="75"/>
    <m/>
    <m/>
    <s v="PB050557"/>
    <x v="54"/>
    <x v="15"/>
    <x v="21"/>
    <s v="22"/>
    <x v="1"/>
    <x v="4"/>
    <s v="IDHW SHIP project"/>
    <s v="3996"/>
    <s v="College of Business &amp; Economics"/>
    <x v="4"/>
    <x v="4"/>
    <s v="889"/>
    <s v="Business"/>
    <x v="0"/>
    <x v="0"/>
    <x v="28"/>
    <x v="28"/>
    <s v="02ORF"/>
    <s v="Organized Research Off Campus"/>
    <s v=""/>
    <m/>
    <m/>
    <m/>
    <s v="+"/>
    <n v="0"/>
    <n v="0"/>
    <n v="0"/>
    <n v="527975.84"/>
  </r>
  <r>
    <s v="19"/>
    <s v="02"/>
    <d v="2018-08-17T12:57:55"/>
    <s v="V"/>
    <x v="76"/>
    <m/>
    <m/>
    <s v="PB050557"/>
    <x v="55"/>
    <x v="15"/>
    <x v="22"/>
    <s v="22"/>
    <x v="1"/>
    <x v="4"/>
    <s v="IDHW SHIP project"/>
    <s v="3996"/>
    <s v="College of Business &amp; Economics"/>
    <x v="4"/>
    <x v="4"/>
    <s v="889"/>
    <s v="Business"/>
    <x v="0"/>
    <x v="0"/>
    <x v="28"/>
    <x v="28"/>
    <s v="02ORF"/>
    <s v="Organized Research Off Campus"/>
    <s v=""/>
    <m/>
    <m/>
    <m/>
    <s v="-"/>
    <n v="0"/>
    <n v="0"/>
    <n v="0"/>
    <n v="-1047228.84"/>
  </r>
  <r>
    <s v="19"/>
    <s v="02"/>
    <d v="2018-08-17T12:57:54"/>
    <s v="V"/>
    <x v="76"/>
    <m/>
    <m/>
    <s v="PB050557"/>
    <x v="55"/>
    <x v="15"/>
    <x v="22"/>
    <s v="22"/>
    <x v="1"/>
    <x v="4"/>
    <s v="IDHW SHIP project"/>
    <s v="3996"/>
    <s v="College of Business &amp; Economics"/>
    <x v="4"/>
    <x v="4"/>
    <s v="889"/>
    <s v="Business"/>
    <x v="0"/>
    <x v="0"/>
    <x v="28"/>
    <x v="28"/>
    <s v="02ORF"/>
    <s v="Organized Research Off Campus"/>
    <s v=""/>
    <m/>
    <m/>
    <m/>
    <s v="-"/>
    <n v="0"/>
    <n v="0"/>
    <n v="0"/>
    <n v="0"/>
  </r>
  <r>
    <s v="19"/>
    <s v="02"/>
    <d v="2018-08-03T16:21:47"/>
    <s v="V"/>
    <x v="77"/>
    <m/>
    <s v="Boise State University"/>
    <m/>
    <x v="27"/>
    <x v="21"/>
    <x v="0"/>
    <s v="22"/>
    <x v="1"/>
    <x v="4"/>
    <s v="IDHW SHIP project"/>
    <s v="3996"/>
    <s v="College of Business &amp; Economics"/>
    <x v="4"/>
    <x v="4"/>
    <s v="889"/>
    <s v="Business"/>
    <x v="0"/>
    <x v="0"/>
    <x v="28"/>
    <x v="28"/>
    <s v="02ORF"/>
    <s v="Organized Research Off Campus"/>
    <s v=""/>
    <m/>
    <m/>
    <m/>
    <s v="+"/>
    <n v="0"/>
    <n v="0"/>
    <n v="31818.880000000001"/>
    <n v="0"/>
  </r>
  <r>
    <s v="19"/>
    <s v="02"/>
    <d v="2018-08-28T07:01:07"/>
    <s v="V"/>
    <x v="78"/>
    <m/>
    <s v="Boise State University"/>
    <s v="PB050557"/>
    <x v="27"/>
    <x v="16"/>
    <x v="23"/>
    <s v="22"/>
    <x v="1"/>
    <x v="4"/>
    <s v="IDHW SHIP project"/>
    <s v="3996"/>
    <s v="College of Business &amp; Economics"/>
    <x v="4"/>
    <x v="4"/>
    <s v="889"/>
    <s v="Business"/>
    <x v="0"/>
    <x v="0"/>
    <x v="28"/>
    <x v="28"/>
    <s v="02ORF"/>
    <s v="Organized Research Off Campus"/>
    <s v=""/>
    <m/>
    <m/>
    <m/>
    <s v="-"/>
    <n v="0"/>
    <n v="0"/>
    <n v="0"/>
    <n v="-33682.42"/>
  </r>
  <r>
    <s v="19"/>
    <s v="02"/>
    <d v="2018-08-28T07:01:06"/>
    <s v="V"/>
    <x v="78"/>
    <m/>
    <s v="Boise State University"/>
    <s v="PB050557"/>
    <x v="27"/>
    <x v="16"/>
    <x v="23"/>
    <s v="22"/>
    <x v="1"/>
    <x v="4"/>
    <s v="IDHW SHIP project"/>
    <s v="3996"/>
    <s v="College of Business &amp; Economics"/>
    <x v="4"/>
    <x v="4"/>
    <s v="889"/>
    <s v="Business"/>
    <x v="0"/>
    <x v="0"/>
    <x v="28"/>
    <x v="28"/>
    <s v="02ORF"/>
    <s v="Organized Research Off Campus"/>
    <s v=""/>
    <m/>
    <m/>
    <m/>
    <s v="+"/>
    <n v="0"/>
    <n v="0"/>
    <n v="33682.42"/>
    <n v="0"/>
  </r>
  <r>
    <s v="19"/>
    <s v="02"/>
    <d v="2018-08-02T21:46:53"/>
    <s v="V"/>
    <x v="53"/>
    <m/>
    <m/>
    <m/>
    <x v="31"/>
    <x v="18"/>
    <x v="7"/>
    <s v="22"/>
    <x v="1"/>
    <x v="4"/>
    <s v="IDHW SHIP project"/>
    <s v="3996"/>
    <s v="College of Business &amp; Economics"/>
    <x v="4"/>
    <x v="4"/>
    <s v="889"/>
    <s v="Business"/>
    <x v="6"/>
    <x v="6"/>
    <x v="15"/>
    <x v="15"/>
    <s v="02ORF"/>
    <s v="Organized Research Off Campus"/>
    <s v=""/>
    <m/>
    <m/>
    <m/>
    <s v="+"/>
    <n v="0"/>
    <n v="0"/>
    <n v="903.36"/>
    <n v="0"/>
  </r>
  <r>
    <s v="19"/>
    <s v="02"/>
    <d v="2018-08-22T16:46:01"/>
    <s v="V"/>
    <x v="72"/>
    <m/>
    <m/>
    <m/>
    <x v="49"/>
    <x v="17"/>
    <x v="7"/>
    <s v="22"/>
    <x v="1"/>
    <x v="4"/>
    <s v="IDHW SHIP project"/>
    <s v="3996"/>
    <s v="College of Business &amp; Economics"/>
    <x v="4"/>
    <x v="4"/>
    <s v="889"/>
    <s v="Business"/>
    <x v="6"/>
    <x v="6"/>
    <x v="15"/>
    <x v="15"/>
    <s v="02ORF"/>
    <s v="Organized Research Off Campus"/>
    <s v=""/>
    <m/>
    <m/>
    <m/>
    <s v="+"/>
    <n v="0"/>
    <n v="0"/>
    <n v="214.97"/>
    <n v="0"/>
  </r>
  <r>
    <s v="19"/>
    <s v="02"/>
    <d v="2018-08-22T16:46:00"/>
    <s v="V"/>
    <x v="72"/>
    <m/>
    <m/>
    <m/>
    <x v="51"/>
    <x v="17"/>
    <x v="7"/>
    <s v="22"/>
    <x v="1"/>
    <x v="4"/>
    <s v="IDHW SHIP project"/>
    <s v="3996"/>
    <s v="College of Business &amp; Economics"/>
    <x v="4"/>
    <x v="4"/>
    <s v="889"/>
    <s v="Business"/>
    <x v="6"/>
    <x v="6"/>
    <x v="15"/>
    <x v="15"/>
    <s v="02ORF"/>
    <s v="Organized Research Off Campus"/>
    <s v=""/>
    <m/>
    <m/>
    <m/>
    <s v="-"/>
    <n v="0"/>
    <n v="0"/>
    <n v="-214.97"/>
    <n v="0"/>
  </r>
  <r>
    <s v="19"/>
    <s v="02"/>
    <d v="2018-08-21T22:17:46"/>
    <s v="V"/>
    <x v="71"/>
    <m/>
    <m/>
    <m/>
    <x v="52"/>
    <x v="29"/>
    <x v="7"/>
    <s v="22"/>
    <x v="1"/>
    <x v="4"/>
    <s v="IDHW SHIP project"/>
    <s v="3996"/>
    <s v="College of Business &amp; Economics"/>
    <x v="4"/>
    <x v="4"/>
    <s v="889"/>
    <s v="Business"/>
    <x v="6"/>
    <x v="6"/>
    <x v="15"/>
    <x v="15"/>
    <s v="02ORF"/>
    <s v="Organized Research Off Campus"/>
    <s v=""/>
    <m/>
    <m/>
    <m/>
    <s v="+"/>
    <n v="0"/>
    <n v="0"/>
    <n v="199.26"/>
    <n v="0"/>
  </r>
  <r>
    <s v="19"/>
    <s v="02"/>
    <d v="2018-08-21T22:17:44"/>
    <s v="V"/>
    <x v="71"/>
    <m/>
    <m/>
    <m/>
    <x v="50"/>
    <x v="29"/>
    <x v="7"/>
    <s v="22"/>
    <x v="1"/>
    <x v="4"/>
    <s v="IDHW SHIP project"/>
    <s v="3996"/>
    <s v="College of Business &amp; Economics"/>
    <x v="4"/>
    <x v="4"/>
    <s v="889"/>
    <s v="Business"/>
    <x v="6"/>
    <x v="6"/>
    <x v="15"/>
    <x v="15"/>
    <s v="02ORF"/>
    <s v="Organized Research Off Campus"/>
    <s v=""/>
    <m/>
    <m/>
    <m/>
    <s v="-"/>
    <n v="0"/>
    <n v="0"/>
    <n v="-199.26"/>
    <n v="0"/>
  </r>
  <r>
    <s v="19"/>
    <s v="02"/>
    <d v="2018-08-16T21:56:55"/>
    <s v="V"/>
    <x v="54"/>
    <m/>
    <m/>
    <m/>
    <x v="29"/>
    <x v="16"/>
    <x v="7"/>
    <s v="22"/>
    <x v="1"/>
    <x v="4"/>
    <s v="IDHW SHIP project"/>
    <s v="3996"/>
    <s v="College of Business &amp; Economics"/>
    <x v="4"/>
    <x v="4"/>
    <s v="889"/>
    <s v="Business"/>
    <x v="6"/>
    <x v="6"/>
    <x v="15"/>
    <x v="15"/>
    <s v="02ORF"/>
    <s v="Organized Research Off Campus"/>
    <s v=""/>
    <m/>
    <m/>
    <m/>
    <s v="+"/>
    <n v="0"/>
    <n v="0"/>
    <n v="903.36"/>
    <n v="0"/>
  </r>
  <r>
    <s v="19"/>
    <s v="02"/>
    <d v="2018-08-28T07:01:07"/>
    <s v="V"/>
    <x v="78"/>
    <m/>
    <s v="Boise State University"/>
    <s v="PB050557"/>
    <x v="27"/>
    <x v="16"/>
    <x v="23"/>
    <s v="22"/>
    <x v="1"/>
    <x v="4"/>
    <s v="IDHW SHIP project"/>
    <s v="3996"/>
    <s v="College of Business &amp; Economics"/>
    <x v="4"/>
    <x v="4"/>
    <s v="889"/>
    <s v="Business"/>
    <x v="0"/>
    <x v="0"/>
    <x v="28"/>
    <x v="28"/>
    <s v="02ORF"/>
    <s v="Organized Research Off Campus"/>
    <s v=""/>
    <m/>
    <m/>
    <m/>
    <s v="-"/>
    <n v="0"/>
    <n v="0"/>
    <n v="0"/>
    <n v="0"/>
  </r>
  <r>
    <s v="19"/>
    <s v="02"/>
    <d v="2018-08-02T21:43:05"/>
    <s v="V"/>
    <x v="69"/>
    <m/>
    <m/>
    <m/>
    <x v="31"/>
    <x v="18"/>
    <x v="1"/>
    <s v="22"/>
    <x v="1"/>
    <x v="4"/>
    <s v="IDHW SHIP project"/>
    <s v="3996"/>
    <s v="College of Business &amp; Economics"/>
    <x v="4"/>
    <x v="4"/>
    <s v="889"/>
    <s v="Business"/>
    <x v="2"/>
    <x v="2"/>
    <x v="12"/>
    <x v="12"/>
    <s v="02ORF"/>
    <s v="Organized Research Off Campus"/>
    <s v=""/>
    <m/>
    <m/>
    <m/>
    <s v="+"/>
    <n v="0"/>
    <n v="0"/>
    <n v="2597.6999999999998"/>
    <n v="0"/>
  </r>
  <r>
    <s v="19"/>
    <s v="02"/>
    <d v="2018-08-16T21:52:59"/>
    <s v="V"/>
    <x v="70"/>
    <m/>
    <m/>
    <m/>
    <x v="29"/>
    <x v="16"/>
    <x v="1"/>
    <s v="22"/>
    <x v="1"/>
    <x v="4"/>
    <s v="IDHW SHIP project"/>
    <s v="3996"/>
    <s v="College of Business &amp; Economics"/>
    <x v="4"/>
    <x v="4"/>
    <s v="889"/>
    <s v="Business"/>
    <x v="2"/>
    <x v="2"/>
    <x v="12"/>
    <x v="12"/>
    <s v="02ORF"/>
    <s v="Organized Research Off Campus"/>
    <s v=""/>
    <m/>
    <m/>
    <m/>
    <s v="+"/>
    <n v="0"/>
    <n v="0"/>
    <n v="2597.6999999999998"/>
    <n v="0"/>
  </r>
  <r>
    <s v="19"/>
    <s v="02"/>
    <d v="2018-08-28T07:01:07"/>
    <s v="V"/>
    <x v="78"/>
    <m/>
    <s v="Boise State University"/>
    <s v="PB050557"/>
    <x v="27"/>
    <x v="16"/>
    <x v="4"/>
    <s v="22"/>
    <x v="1"/>
    <x v="4"/>
    <s v="IDHW SHIP project"/>
    <s v="3996"/>
    <s v="College of Business &amp; Economics"/>
    <x v="4"/>
    <x v="4"/>
    <s v="889"/>
    <s v="Business"/>
    <x v="4"/>
    <x v="4"/>
    <x v="29"/>
    <x v="29"/>
    <s v="02ORF"/>
    <s v="Organized Research Off Campus"/>
    <s v=""/>
    <m/>
    <m/>
    <m/>
    <s v="+"/>
    <n v="0"/>
    <n v="0"/>
    <n v="33682.42"/>
    <n v="0"/>
  </r>
  <r>
    <s v="19"/>
    <s v="02"/>
    <d v="2018-08-03T16:21:47"/>
    <s v="V"/>
    <x v="77"/>
    <m/>
    <s v="Boise State University"/>
    <m/>
    <x v="27"/>
    <x v="21"/>
    <x v="4"/>
    <s v="22"/>
    <x v="1"/>
    <x v="4"/>
    <s v="IDHW SHIP project"/>
    <s v="3996"/>
    <s v="College of Business &amp; Economics"/>
    <x v="4"/>
    <x v="4"/>
    <s v="889"/>
    <s v="Business"/>
    <x v="4"/>
    <x v="4"/>
    <x v="29"/>
    <x v="29"/>
    <s v="02ORF"/>
    <s v="Organized Research Off Campus"/>
    <s v=""/>
    <m/>
    <m/>
    <m/>
    <s v="+"/>
    <n v="0"/>
    <n v="0"/>
    <n v="31818.880000000001"/>
    <n v="0"/>
  </r>
  <r>
    <s v="19"/>
    <s v="02"/>
    <d v="2018-08-09T11:51:14"/>
    <s v="V"/>
    <x v="68"/>
    <m/>
    <m/>
    <m/>
    <x v="49"/>
    <x v="28"/>
    <x v="4"/>
    <s v="22"/>
    <x v="1"/>
    <x v="4"/>
    <s v="IDHW SHIP project"/>
    <s v="3996"/>
    <s v="College of Business &amp; Economics"/>
    <x v="4"/>
    <x v="4"/>
    <s v="889"/>
    <s v="Business"/>
    <x v="4"/>
    <x v="4"/>
    <x v="29"/>
    <x v="29"/>
    <s v="02ORF"/>
    <s v="Organized Research Off Campus"/>
    <s v=""/>
    <m/>
    <m/>
    <m/>
    <s v="+"/>
    <n v="0"/>
    <n v="0"/>
    <n v="10396.370000000001"/>
    <n v="0"/>
  </r>
  <r>
    <s v="19"/>
    <s v="02"/>
    <d v="2018-08-09T11:51:14"/>
    <s v="V"/>
    <x v="68"/>
    <m/>
    <m/>
    <m/>
    <x v="49"/>
    <x v="28"/>
    <x v="4"/>
    <s v="22"/>
    <x v="1"/>
    <x v="4"/>
    <s v="IDHW SHIP project"/>
    <s v="3996"/>
    <s v="College of Business &amp; Economics"/>
    <x v="4"/>
    <x v="4"/>
    <s v="889"/>
    <s v="Business"/>
    <x v="4"/>
    <x v="4"/>
    <x v="29"/>
    <x v="29"/>
    <s v="02ORF"/>
    <s v="Organized Research Off Campus"/>
    <s v=""/>
    <m/>
    <m/>
    <m/>
    <s v="+"/>
    <n v="0"/>
    <n v="0"/>
    <n v="2178.7800000000002"/>
    <n v="0"/>
  </r>
  <r>
    <s v="19"/>
    <s v="02"/>
    <d v="2018-08-09T11:51:12"/>
    <s v="V"/>
    <x v="68"/>
    <m/>
    <m/>
    <m/>
    <x v="49"/>
    <x v="28"/>
    <x v="4"/>
    <s v="22"/>
    <x v="1"/>
    <x v="4"/>
    <s v="IDHW SHIP project"/>
    <s v="3996"/>
    <s v="College of Business &amp; Economics"/>
    <x v="4"/>
    <x v="4"/>
    <s v="889"/>
    <s v="Business"/>
    <x v="4"/>
    <x v="4"/>
    <x v="29"/>
    <x v="29"/>
    <s v="02ORF"/>
    <s v="Organized Research Off Campus"/>
    <s v=""/>
    <m/>
    <m/>
    <m/>
    <s v="+"/>
    <n v="0"/>
    <n v="0"/>
    <n v="4162.38"/>
    <n v="0"/>
  </r>
  <r>
    <s v="19"/>
    <s v="02"/>
    <d v="2018-08-02T21:43:50"/>
    <s v="V"/>
    <x v="69"/>
    <m/>
    <m/>
    <m/>
    <x v="31"/>
    <x v="18"/>
    <x v="4"/>
    <s v="22"/>
    <x v="1"/>
    <x v="4"/>
    <s v="IDHW SHIP project"/>
    <s v="3996"/>
    <s v="College of Business &amp; Economics"/>
    <x v="4"/>
    <x v="4"/>
    <s v="889"/>
    <s v="Business"/>
    <x v="4"/>
    <x v="4"/>
    <x v="29"/>
    <x v="29"/>
    <s v="02ORF"/>
    <s v="Organized Research Off Campus"/>
    <s v=""/>
    <m/>
    <m/>
    <m/>
    <s v="+"/>
    <n v="0"/>
    <n v="0"/>
    <n v="696.49"/>
    <n v="0"/>
  </r>
  <r>
    <s v="19"/>
    <s v="02"/>
    <d v="2018-08-02T21:43:50"/>
    <s v="V"/>
    <x v="69"/>
    <m/>
    <m/>
    <m/>
    <x v="31"/>
    <x v="18"/>
    <x v="4"/>
    <s v="22"/>
    <x v="1"/>
    <x v="4"/>
    <s v="IDHW SHIP project"/>
    <s v="3996"/>
    <s v="College of Business &amp; Economics"/>
    <x v="4"/>
    <x v="4"/>
    <s v="889"/>
    <s v="Business"/>
    <x v="4"/>
    <x v="4"/>
    <x v="29"/>
    <x v="29"/>
    <s v="02ORF"/>
    <s v="Organized Research Off Campus"/>
    <s v=""/>
    <m/>
    <m/>
    <m/>
    <s v="+"/>
    <n v="0"/>
    <n v="0"/>
    <n v="266.66000000000003"/>
    <n v="0"/>
  </r>
  <r>
    <s v="19"/>
    <s v="02"/>
    <d v="2018-08-02T21:43:49"/>
    <s v="V"/>
    <x v="69"/>
    <m/>
    <m/>
    <m/>
    <x v="31"/>
    <x v="18"/>
    <x v="4"/>
    <s v="22"/>
    <x v="1"/>
    <x v="4"/>
    <s v="IDHW SHIP project"/>
    <s v="3996"/>
    <s v="College of Business &amp; Economics"/>
    <x v="4"/>
    <x v="4"/>
    <s v="889"/>
    <s v="Business"/>
    <x v="4"/>
    <x v="4"/>
    <x v="29"/>
    <x v="29"/>
    <s v="02ORF"/>
    <s v="Organized Research Off Campus"/>
    <s v=""/>
    <m/>
    <m/>
    <m/>
    <s v="+"/>
    <n v="0"/>
    <n v="0"/>
    <n v="2886.3"/>
    <n v="0"/>
  </r>
  <r>
    <s v="19"/>
    <s v="02"/>
    <d v="2018-08-02T21:43:49"/>
    <s v="V"/>
    <x v="69"/>
    <m/>
    <m/>
    <m/>
    <x v="31"/>
    <x v="18"/>
    <x v="4"/>
    <s v="22"/>
    <x v="1"/>
    <x v="4"/>
    <s v="IDHW SHIP project"/>
    <s v="3996"/>
    <s v="College of Business &amp; Economics"/>
    <x v="4"/>
    <x v="4"/>
    <s v="889"/>
    <s v="Business"/>
    <x v="4"/>
    <x v="4"/>
    <x v="29"/>
    <x v="29"/>
    <s v="02ORF"/>
    <s v="Organized Research Off Campus"/>
    <s v=""/>
    <m/>
    <m/>
    <m/>
    <s v="+"/>
    <n v="0"/>
    <n v="0"/>
    <n v="7147.52"/>
    <n v="0"/>
  </r>
  <r>
    <s v="19"/>
    <s v="02"/>
    <d v="2018-08-02T21:43:49"/>
    <s v="V"/>
    <x v="69"/>
    <m/>
    <m/>
    <m/>
    <x v="31"/>
    <x v="18"/>
    <x v="4"/>
    <s v="22"/>
    <x v="1"/>
    <x v="4"/>
    <s v="IDHW SHIP project"/>
    <s v="3996"/>
    <s v="College of Business &amp; Economics"/>
    <x v="4"/>
    <x v="4"/>
    <s v="889"/>
    <s v="Business"/>
    <x v="4"/>
    <x v="4"/>
    <x v="29"/>
    <x v="29"/>
    <s v="02ORF"/>
    <s v="Organized Research Off Campus"/>
    <s v=""/>
    <m/>
    <m/>
    <m/>
    <s v="+"/>
    <n v="0"/>
    <n v="0"/>
    <n v="901.32"/>
    <n v="0"/>
  </r>
  <r>
    <s v="19"/>
    <s v="02"/>
    <d v="2018-08-02T21:43:50"/>
    <s v="V"/>
    <x v="69"/>
    <m/>
    <m/>
    <m/>
    <x v="31"/>
    <x v="18"/>
    <x v="4"/>
    <s v="22"/>
    <x v="1"/>
    <x v="4"/>
    <s v="IDHW SHIP project"/>
    <s v="3996"/>
    <s v="College of Business &amp; Economics"/>
    <x v="4"/>
    <x v="4"/>
    <s v="889"/>
    <s v="Business"/>
    <x v="4"/>
    <x v="4"/>
    <x v="29"/>
    <x v="29"/>
    <s v="02ORF"/>
    <s v="Organized Research Off Campus"/>
    <s v=""/>
    <m/>
    <m/>
    <m/>
    <s v="+"/>
    <n v="0"/>
    <n v="0"/>
    <n v="1874.98"/>
    <n v="0"/>
  </r>
  <r>
    <s v="19"/>
    <s v="02"/>
    <d v="2018-08-09T08:41:28"/>
    <s v="V"/>
    <x v="65"/>
    <m/>
    <m/>
    <m/>
    <x v="48"/>
    <x v="27"/>
    <x v="4"/>
    <s v="22"/>
    <x v="1"/>
    <x v="4"/>
    <s v="IDHW SHIP project"/>
    <s v="3996"/>
    <s v="College of Business &amp; Economics"/>
    <x v="4"/>
    <x v="4"/>
    <s v="889"/>
    <s v="Business"/>
    <x v="4"/>
    <x v="4"/>
    <x v="29"/>
    <x v="29"/>
    <s v="02ORF"/>
    <s v="Organized Research Off Campus"/>
    <s v=""/>
    <m/>
    <m/>
    <m/>
    <s v="+"/>
    <n v="0"/>
    <n v="0"/>
    <n v="80.510000000000005"/>
    <n v="0"/>
  </r>
  <r>
    <s v="19"/>
    <s v="02"/>
    <d v="2018-08-02T21:47:46"/>
    <s v="V"/>
    <x v="53"/>
    <m/>
    <m/>
    <m/>
    <x v="31"/>
    <x v="18"/>
    <x v="4"/>
    <s v="22"/>
    <x v="1"/>
    <x v="4"/>
    <s v="IDHW SHIP project"/>
    <s v="3996"/>
    <s v="College of Business &amp; Economics"/>
    <x v="4"/>
    <x v="4"/>
    <s v="889"/>
    <s v="Business"/>
    <x v="4"/>
    <x v="4"/>
    <x v="29"/>
    <x v="29"/>
    <s v="02ORF"/>
    <s v="Organized Research Off Campus"/>
    <s v=""/>
    <m/>
    <m/>
    <m/>
    <s v="+"/>
    <n v="0"/>
    <n v="0"/>
    <n v="1003.72"/>
    <n v="0"/>
  </r>
  <r>
    <s v="19"/>
    <s v="02"/>
    <d v="2018-08-02T21:47:46"/>
    <s v="V"/>
    <x v="53"/>
    <m/>
    <m/>
    <m/>
    <x v="31"/>
    <x v="18"/>
    <x v="4"/>
    <s v="22"/>
    <x v="1"/>
    <x v="4"/>
    <s v="IDHW SHIP project"/>
    <s v="3996"/>
    <s v="College of Business &amp; Economics"/>
    <x v="4"/>
    <x v="4"/>
    <s v="889"/>
    <s v="Business"/>
    <x v="4"/>
    <x v="4"/>
    <x v="29"/>
    <x v="29"/>
    <s v="02ORF"/>
    <s v="Organized Research Off Campus"/>
    <s v=""/>
    <m/>
    <m/>
    <m/>
    <s v="+"/>
    <n v="0"/>
    <n v="0"/>
    <n v="10.130000000000001"/>
    <n v="0"/>
  </r>
  <r>
    <s v="19"/>
    <s v="02"/>
    <d v="2018-08-02T21:47:46"/>
    <s v="V"/>
    <x v="53"/>
    <m/>
    <m/>
    <m/>
    <x v="31"/>
    <x v="18"/>
    <x v="4"/>
    <s v="22"/>
    <x v="1"/>
    <x v="4"/>
    <s v="IDHW SHIP project"/>
    <s v="3996"/>
    <s v="College of Business &amp; Economics"/>
    <x v="4"/>
    <x v="4"/>
    <s v="889"/>
    <s v="Business"/>
    <x v="4"/>
    <x v="4"/>
    <x v="29"/>
    <x v="29"/>
    <s v="02ORF"/>
    <s v="Organized Research Off Campus"/>
    <s v=""/>
    <m/>
    <m/>
    <m/>
    <s v="+"/>
    <n v="0"/>
    <n v="0"/>
    <n v="2596.37"/>
    <n v="0"/>
  </r>
  <r>
    <s v="19"/>
    <s v="02"/>
    <d v="2018-08-02T21:47:47"/>
    <s v="V"/>
    <x v="53"/>
    <m/>
    <m/>
    <m/>
    <x v="31"/>
    <x v="18"/>
    <x v="4"/>
    <s v="22"/>
    <x v="1"/>
    <x v="4"/>
    <s v="IDHW SHIP project"/>
    <s v="3996"/>
    <s v="College of Business &amp; Economics"/>
    <x v="4"/>
    <x v="4"/>
    <s v="889"/>
    <s v="Business"/>
    <x v="4"/>
    <x v="4"/>
    <x v="29"/>
    <x v="29"/>
    <s v="02ORF"/>
    <s v="Organized Research Off Campus"/>
    <s v=""/>
    <m/>
    <m/>
    <m/>
    <s v="+"/>
    <n v="0"/>
    <n v="0"/>
    <n v="163.12"/>
    <n v="0"/>
  </r>
  <r>
    <s v="19"/>
    <s v="02"/>
    <d v="2018-08-22T16:46:06"/>
    <s v="V"/>
    <x v="72"/>
    <m/>
    <m/>
    <m/>
    <x v="49"/>
    <x v="17"/>
    <x v="4"/>
    <s v="22"/>
    <x v="1"/>
    <x v="4"/>
    <s v="IDHW SHIP project"/>
    <s v="3996"/>
    <s v="College of Business &amp; Economics"/>
    <x v="4"/>
    <x v="4"/>
    <s v="889"/>
    <s v="Business"/>
    <x v="4"/>
    <x v="4"/>
    <x v="29"/>
    <x v="29"/>
    <s v="02ORF"/>
    <s v="Organized Research Off Campus"/>
    <s v=""/>
    <m/>
    <m/>
    <m/>
    <s v="+"/>
    <n v="0"/>
    <n v="0"/>
    <n v="901.32"/>
    <n v="0"/>
  </r>
  <r>
    <s v="19"/>
    <s v="02"/>
    <d v="2018-08-22T16:46:06"/>
    <s v="V"/>
    <x v="72"/>
    <m/>
    <m/>
    <m/>
    <x v="49"/>
    <x v="17"/>
    <x v="4"/>
    <s v="22"/>
    <x v="1"/>
    <x v="4"/>
    <s v="IDHW SHIP project"/>
    <s v="3996"/>
    <s v="College of Business &amp; Economics"/>
    <x v="4"/>
    <x v="4"/>
    <s v="889"/>
    <s v="Business"/>
    <x v="4"/>
    <x v="4"/>
    <x v="29"/>
    <x v="29"/>
    <s v="02ORF"/>
    <s v="Organized Research Off Campus"/>
    <s v=""/>
    <m/>
    <m/>
    <m/>
    <s v="+"/>
    <n v="0"/>
    <n v="0"/>
    <n v="238.85"/>
    <n v="0"/>
  </r>
  <r>
    <s v="19"/>
    <s v="02"/>
    <d v="2018-08-22T16:46:06"/>
    <s v="V"/>
    <x v="72"/>
    <m/>
    <m/>
    <m/>
    <x v="51"/>
    <x v="17"/>
    <x v="4"/>
    <s v="22"/>
    <x v="1"/>
    <x v="4"/>
    <s v="IDHW SHIP project"/>
    <s v="3996"/>
    <s v="College of Business &amp; Economics"/>
    <x v="4"/>
    <x v="4"/>
    <s v="889"/>
    <s v="Business"/>
    <x v="4"/>
    <x v="4"/>
    <x v="29"/>
    <x v="29"/>
    <s v="02ORF"/>
    <s v="Organized Research Off Campus"/>
    <s v=""/>
    <m/>
    <m/>
    <m/>
    <s v="-"/>
    <n v="0"/>
    <n v="0"/>
    <n v="-901.32"/>
    <n v="0"/>
  </r>
  <r>
    <s v="19"/>
    <s v="02"/>
    <d v="2018-08-22T16:46:05"/>
    <s v="V"/>
    <x v="72"/>
    <m/>
    <m/>
    <m/>
    <x v="51"/>
    <x v="17"/>
    <x v="4"/>
    <s v="22"/>
    <x v="1"/>
    <x v="4"/>
    <s v="IDHW SHIP project"/>
    <s v="3996"/>
    <s v="College of Business &amp; Economics"/>
    <x v="4"/>
    <x v="4"/>
    <s v="889"/>
    <s v="Business"/>
    <x v="4"/>
    <x v="4"/>
    <x v="29"/>
    <x v="29"/>
    <s v="02ORF"/>
    <s v="Organized Research Off Campus"/>
    <s v=""/>
    <m/>
    <m/>
    <m/>
    <s v="-"/>
    <n v="0"/>
    <n v="0"/>
    <n v="-238.85"/>
    <n v="0"/>
  </r>
  <r>
    <s v="19"/>
    <s v="02"/>
    <d v="2018-08-21T22:17:54"/>
    <s v="V"/>
    <x v="71"/>
    <m/>
    <m/>
    <m/>
    <x v="50"/>
    <x v="29"/>
    <x v="4"/>
    <s v="22"/>
    <x v="1"/>
    <x v="4"/>
    <s v="IDHW SHIP project"/>
    <s v="3996"/>
    <s v="College of Business &amp; Economics"/>
    <x v="4"/>
    <x v="4"/>
    <s v="889"/>
    <s v="Business"/>
    <x v="4"/>
    <x v="4"/>
    <x v="29"/>
    <x v="29"/>
    <s v="02ORF"/>
    <s v="Organized Research Off Campus"/>
    <s v=""/>
    <m/>
    <m/>
    <m/>
    <s v="-"/>
    <n v="0"/>
    <n v="0"/>
    <n v="-835.46"/>
    <n v="0"/>
  </r>
  <r>
    <s v="19"/>
    <s v="02"/>
    <d v="2018-08-21T22:17:55"/>
    <s v="V"/>
    <x v="71"/>
    <m/>
    <m/>
    <m/>
    <x v="52"/>
    <x v="29"/>
    <x v="4"/>
    <s v="22"/>
    <x v="1"/>
    <x v="4"/>
    <s v="IDHW SHIP project"/>
    <s v="3996"/>
    <s v="College of Business &amp; Economics"/>
    <x v="4"/>
    <x v="4"/>
    <s v="889"/>
    <s v="Business"/>
    <x v="4"/>
    <x v="4"/>
    <x v="29"/>
    <x v="29"/>
    <s v="02ORF"/>
    <s v="Organized Research Off Campus"/>
    <s v=""/>
    <m/>
    <m/>
    <m/>
    <s v="+"/>
    <n v="0"/>
    <n v="0"/>
    <n v="835.46"/>
    <n v="0"/>
  </r>
  <r>
    <s v="19"/>
    <s v="02"/>
    <d v="2018-08-21T22:17:52"/>
    <s v="V"/>
    <x v="71"/>
    <m/>
    <m/>
    <m/>
    <x v="50"/>
    <x v="29"/>
    <x v="4"/>
    <s v="22"/>
    <x v="1"/>
    <x v="4"/>
    <s v="IDHW SHIP project"/>
    <s v="3996"/>
    <s v="College of Business &amp; Economics"/>
    <x v="4"/>
    <x v="4"/>
    <s v="889"/>
    <s v="Business"/>
    <x v="4"/>
    <x v="4"/>
    <x v="29"/>
    <x v="29"/>
    <s v="02ORF"/>
    <s v="Organized Research Off Campus"/>
    <s v=""/>
    <m/>
    <m/>
    <m/>
    <s v="-"/>
    <n v="0"/>
    <n v="0"/>
    <n v="-221.4"/>
    <n v="0"/>
  </r>
  <r>
    <s v="19"/>
    <s v="02"/>
    <d v="2018-08-21T22:17:53"/>
    <s v="V"/>
    <x v="71"/>
    <m/>
    <m/>
    <m/>
    <x v="52"/>
    <x v="29"/>
    <x v="4"/>
    <s v="22"/>
    <x v="1"/>
    <x v="4"/>
    <s v="IDHW SHIP project"/>
    <s v="3996"/>
    <s v="College of Business &amp; Economics"/>
    <x v="4"/>
    <x v="4"/>
    <s v="889"/>
    <s v="Business"/>
    <x v="4"/>
    <x v="4"/>
    <x v="29"/>
    <x v="29"/>
    <s v="02ORF"/>
    <s v="Organized Research Off Campus"/>
    <s v=""/>
    <m/>
    <m/>
    <m/>
    <s v="+"/>
    <n v="0"/>
    <n v="0"/>
    <n v="221.4"/>
    <n v="0"/>
  </r>
  <r>
    <s v="19"/>
    <s v="02"/>
    <d v="2018-08-20T08:04:06"/>
    <s v="V"/>
    <x v="66"/>
    <m/>
    <s v="Volk, Molly J."/>
    <m/>
    <x v="20"/>
    <x v="21"/>
    <x v="4"/>
    <s v="22"/>
    <x v="1"/>
    <x v="4"/>
    <s v="IDHW SHIP project"/>
    <s v="3996"/>
    <s v="College of Business &amp; Economics"/>
    <x v="4"/>
    <x v="4"/>
    <s v="889"/>
    <s v="Business"/>
    <x v="4"/>
    <x v="4"/>
    <x v="29"/>
    <x v="29"/>
    <s v="02ORF"/>
    <s v="Organized Research Off Campus"/>
    <s v=""/>
    <m/>
    <m/>
    <m/>
    <s v="+"/>
    <n v="0"/>
    <n v="0"/>
    <n v="82.44"/>
    <n v="0"/>
  </r>
  <r>
    <s v="19"/>
    <s v="02"/>
    <d v="2018-08-20T13:59:59"/>
    <s v="V"/>
    <x v="63"/>
    <m/>
    <s v="e24 Technologies LLC"/>
    <m/>
    <x v="18"/>
    <x v="26"/>
    <x v="4"/>
    <s v="22"/>
    <x v="1"/>
    <x v="4"/>
    <s v="IDHW SHIP project"/>
    <s v="3996"/>
    <s v="College of Business &amp; Economics"/>
    <x v="4"/>
    <x v="4"/>
    <s v="889"/>
    <s v="Business"/>
    <x v="4"/>
    <x v="4"/>
    <x v="29"/>
    <x v="29"/>
    <s v="02ORF"/>
    <s v="Organized Research Off Campus"/>
    <s v=""/>
    <m/>
    <m/>
    <m/>
    <s v="+"/>
    <n v="0"/>
    <n v="0"/>
    <n v="36.53"/>
    <n v="0"/>
  </r>
  <r>
    <s v="19"/>
    <s v="02"/>
    <d v="2018-08-20T14:01:00"/>
    <s v="V"/>
    <x v="64"/>
    <m/>
    <s v="e24 Technologies LLC"/>
    <m/>
    <x v="18"/>
    <x v="21"/>
    <x v="4"/>
    <s v="22"/>
    <x v="1"/>
    <x v="4"/>
    <s v="IDHW SHIP project"/>
    <s v="3996"/>
    <s v="College of Business &amp; Economics"/>
    <x v="4"/>
    <x v="4"/>
    <s v="889"/>
    <s v="Business"/>
    <x v="4"/>
    <x v="4"/>
    <x v="29"/>
    <x v="29"/>
    <s v="02ORF"/>
    <s v="Organized Research Off Campus"/>
    <s v=""/>
    <m/>
    <m/>
    <m/>
    <s v="+"/>
    <n v="0"/>
    <n v="0"/>
    <n v="93"/>
    <n v="0"/>
  </r>
  <r>
    <s v="19"/>
    <s v="02"/>
    <d v="2018-08-20T14:01:00"/>
    <s v="V"/>
    <x v="61"/>
    <m/>
    <s v="e24 Technologies LLC"/>
    <m/>
    <x v="18"/>
    <x v="26"/>
    <x v="4"/>
    <s v="22"/>
    <x v="1"/>
    <x v="4"/>
    <s v="IDHW SHIP project"/>
    <s v="3996"/>
    <s v="College of Business &amp; Economics"/>
    <x v="4"/>
    <x v="4"/>
    <s v="889"/>
    <s v="Business"/>
    <x v="4"/>
    <x v="4"/>
    <x v="29"/>
    <x v="29"/>
    <s v="02ORF"/>
    <s v="Organized Research Off Campus"/>
    <s v=""/>
    <m/>
    <m/>
    <m/>
    <s v="+"/>
    <n v="0"/>
    <n v="0"/>
    <n v="93"/>
    <n v="0"/>
  </r>
  <r>
    <s v="19"/>
    <s v="02"/>
    <d v="2018-08-16T21:57:58"/>
    <s v="V"/>
    <x v="54"/>
    <m/>
    <m/>
    <m/>
    <x v="29"/>
    <x v="16"/>
    <x v="4"/>
    <s v="22"/>
    <x v="1"/>
    <x v="4"/>
    <s v="IDHW SHIP project"/>
    <s v="3996"/>
    <s v="College of Business &amp; Economics"/>
    <x v="4"/>
    <x v="4"/>
    <s v="889"/>
    <s v="Business"/>
    <x v="4"/>
    <x v="4"/>
    <x v="29"/>
    <x v="29"/>
    <s v="02ORF"/>
    <s v="Organized Research Off Campus"/>
    <s v=""/>
    <m/>
    <m/>
    <m/>
    <s v="+"/>
    <n v="0"/>
    <n v="0"/>
    <n v="2692.25"/>
    <n v="0"/>
  </r>
  <r>
    <s v="19"/>
    <s v="02"/>
    <d v="2018-08-16T21:57:58"/>
    <s v="V"/>
    <x v="54"/>
    <m/>
    <m/>
    <m/>
    <x v="29"/>
    <x v="16"/>
    <x v="4"/>
    <s v="22"/>
    <x v="1"/>
    <x v="4"/>
    <s v="IDHW SHIP project"/>
    <s v="3996"/>
    <s v="College of Business &amp; Economics"/>
    <x v="4"/>
    <x v="4"/>
    <s v="889"/>
    <s v="Business"/>
    <x v="4"/>
    <x v="4"/>
    <x v="29"/>
    <x v="29"/>
    <s v="02ORF"/>
    <s v="Organized Research Off Campus"/>
    <s v=""/>
    <m/>
    <m/>
    <m/>
    <s v="+"/>
    <n v="0"/>
    <n v="0"/>
    <n v="1003.72"/>
    <n v="0"/>
  </r>
  <r>
    <s v="19"/>
    <s v="02"/>
    <d v="2018-08-16T21:57:58"/>
    <s v="V"/>
    <x v="54"/>
    <m/>
    <m/>
    <m/>
    <x v="29"/>
    <x v="16"/>
    <x v="4"/>
    <s v="22"/>
    <x v="1"/>
    <x v="4"/>
    <s v="IDHW SHIP project"/>
    <s v="3996"/>
    <s v="College of Business &amp; Economics"/>
    <x v="4"/>
    <x v="4"/>
    <s v="889"/>
    <s v="Business"/>
    <x v="4"/>
    <x v="4"/>
    <x v="29"/>
    <x v="29"/>
    <s v="02ORF"/>
    <s v="Organized Research Off Campus"/>
    <s v=""/>
    <m/>
    <m/>
    <m/>
    <s v="+"/>
    <n v="0"/>
    <n v="0"/>
    <n v="161.91999999999999"/>
    <n v="0"/>
  </r>
  <r>
    <s v="19"/>
    <s v="02"/>
    <d v="2018-08-16T21:53:41"/>
    <s v="V"/>
    <x v="70"/>
    <m/>
    <m/>
    <m/>
    <x v="29"/>
    <x v="16"/>
    <x v="4"/>
    <s v="22"/>
    <x v="1"/>
    <x v="4"/>
    <s v="IDHW SHIP project"/>
    <s v="3996"/>
    <s v="College of Business &amp; Economics"/>
    <x v="4"/>
    <x v="4"/>
    <s v="889"/>
    <s v="Business"/>
    <x v="4"/>
    <x v="4"/>
    <x v="29"/>
    <x v="29"/>
    <s v="02ORF"/>
    <s v="Organized Research Off Campus"/>
    <s v=""/>
    <m/>
    <m/>
    <m/>
    <s v="+"/>
    <n v="0"/>
    <n v="0"/>
    <n v="7437.18"/>
    <n v="0"/>
  </r>
  <r>
    <s v="19"/>
    <s v="02"/>
    <d v="2018-08-16T21:53:42"/>
    <s v="V"/>
    <x v="70"/>
    <m/>
    <m/>
    <m/>
    <x v="29"/>
    <x v="16"/>
    <x v="4"/>
    <s v="22"/>
    <x v="1"/>
    <x v="4"/>
    <s v="IDHW SHIP project"/>
    <s v="3996"/>
    <s v="College of Business &amp; Economics"/>
    <x v="4"/>
    <x v="4"/>
    <s v="889"/>
    <s v="Business"/>
    <x v="4"/>
    <x v="4"/>
    <x v="29"/>
    <x v="29"/>
    <s v="02ORF"/>
    <s v="Organized Research Off Campus"/>
    <s v=""/>
    <m/>
    <m/>
    <m/>
    <s v="+"/>
    <n v="0"/>
    <n v="0"/>
    <n v="1861.09"/>
    <n v="0"/>
  </r>
  <r>
    <s v="19"/>
    <s v="02"/>
    <d v="2018-08-16T21:53:41"/>
    <s v="V"/>
    <x v="70"/>
    <m/>
    <m/>
    <m/>
    <x v="29"/>
    <x v="16"/>
    <x v="4"/>
    <s v="22"/>
    <x v="1"/>
    <x v="4"/>
    <s v="IDHW SHIP project"/>
    <s v="3996"/>
    <s v="College of Business &amp; Economics"/>
    <x v="4"/>
    <x v="4"/>
    <s v="889"/>
    <s v="Business"/>
    <x v="4"/>
    <x v="4"/>
    <x v="29"/>
    <x v="29"/>
    <s v="02ORF"/>
    <s v="Organized Research Off Campus"/>
    <s v=""/>
    <m/>
    <m/>
    <m/>
    <s v="+"/>
    <n v="0"/>
    <n v="0"/>
    <n v="901.32"/>
    <n v="0"/>
  </r>
  <r>
    <s v="19"/>
    <s v="02"/>
    <d v="2018-08-16T21:53:41"/>
    <s v="V"/>
    <x v="70"/>
    <m/>
    <m/>
    <m/>
    <x v="29"/>
    <x v="16"/>
    <x v="4"/>
    <s v="22"/>
    <x v="1"/>
    <x v="4"/>
    <s v="IDHW SHIP project"/>
    <s v="3996"/>
    <s v="College of Business &amp; Economics"/>
    <x v="4"/>
    <x v="4"/>
    <s v="889"/>
    <s v="Business"/>
    <x v="4"/>
    <x v="4"/>
    <x v="29"/>
    <x v="29"/>
    <s v="02ORF"/>
    <s v="Organized Research Off Campus"/>
    <s v=""/>
    <m/>
    <m/>
    <m/>
    <s v="+"/>
    <n v="0"/>
    <n v="0"/>
    <n v="2886.3"/>
    <n v="0"/>
  </r>
  <r>
    <s v="19"/>
    <s v="02"/>
    <d v="2018-08-16T21:53:42"/>
    <s v="V"/>
    <x v="70"/>
    <m/>
    <m/>
    <m/>
    <x v="29"/>
    <x v="16"/>
    <x v="4"/>
    <s v="22"/>
    <x v="1"/>
    <x v="4"/>
    <s v="IDHW SHIP project"/>
    <s v="3996"/>
    <s v="College of Business &amp; Economics"/>
    <x v="4"/>
    <x v="4"/>
    <s v="889"/>
    <s v="Business"/>
    <x v="4"/>
    <x v="4"/>
    <x v="29"/>
    <x v="29"/>
    <s v="02ORF"/>
    <s v="Organized Research Off Campus"/>
    <s v=""/>
    <m/>
    <m/>
    <m/>
    <s v="+"/>
    <n v="0"/>
    <n v="0"/>
    <n v="696.49"/>
    <n v="0"/>
  </r>
  <r>
    <s v="19"/>
    <s v="02"/>
    <d v="2018-08-29T09:17:34"/>
    <s v="V"/>
    <x v="62"/>
    <m/>
    <s v="e24 Technologies LLC"/>
    <m/>
    <x v="18"/>
    <x v="23"/>
    <x v="4"/>
    <s v="22"/>
    <x v="1"/>
    <x v="4"/>
    <s v="IDHW SHIP project"/>
    <s v="3996"/>
    <s v="College of Business &amp; Economics"/>
    <x v="4"/>
    <x v="4"/>
    <s v="889"/>
    <s v="Business"/>
    <x v="4"/>
    <x v="4"/>
    <x v="29"/>
    <x v="29"/>
    <s v="02ORF"/>
    <s v="Organized Research Off Campus"/>
    <s v=""/>
    <m/>
    <m/>
    <m/>
    <s v="+"/>
    <n v="0"/>
    <n v="0"/>
    <n v="92"/>
    <n v="0"/>
  </r>
  <r>
    <s v="19"/>
    <s v="02"/>
    <d v="2018-08-22T14:45:21"/>
    <s v="V"/>
    <x v="73"/>
    <m/>
    <s v="Metlen, Scott K."/>
    <m/>
    <x v="53"/>
    <x v="17"/>
    <x v="4"/>
    <s v="22"/>
    <x v="1"/>
    <x v="4"/>
    <s v="IDHW SHIP project"/>
    <s v="3996"/>
    <s v="College of Business &amp; Economics"/>
    <x v="4"/>
    <x v="4"/>
    <s v="889"/>
    <s v="Business"/>
    <x v="4"/>
    <x v="4"/>
    <x v="29"/>
    <x v="29"/>
    <s v="02ORF"/>
    <s v="Organized Research Off Campus"/>
    <s v=""/>
    <m/>
    <m/>
    <m/>
    <s v="+"/>
    <n v="0"/>
    <n v="0"/>
    <n v="55"/>
    <n v="0"/>
  </r>
  <r>
    <s v="19"/>
    <s v="02"/>
    <d v="2018-08-22T14:45:20"/>
    <s v="V"/>
    <x v="73"/>
    <m/>
    <s v="Metlen, Scott K."/>
    <m/>
    <x v="53"/>
    <x v="17"/>
    <x v="4"/>
    <s v="22"/>
    <x v="1"/>
    <x v="4"/>
    <s v="IDHW SHIP project"/>
    <s v="3996"/>
    <s v="College of Business &amp; Economics"/>
    <x v="4"/>
    <x v="4"/>
    <s v="889"/>
    <s v="Business"/>
    <x v="4"/>
    <x v="4"/>
    <x v="29"/>
    <x v="29"/>
    <s v="02ORF"/>
    <s v="Organized Research Off Campus"/>
    <s v=""/>
    <m/>
    <m/>
    <m/>
    <s v="+"/>
    <n v="0"/>
    <n v="0"/>
    <n v="102.38"/>
    <n v="0"/>
  </r>
  <r>
    <s v="19"/>
    <s v="02"/>
    <d v="2018-08-22T14:45:20"/>
    <s v="V"/>
    <x v="73"/>
    <m/>
    <s v="Metlen, Scott K."/>
    <m/>
    <x v="53"/>
    <x v="17"/>
    <x v="4"/>
    <s v="22"/>
    <x v="1"/>
    <x v="4"/>
    <s v="IDHW SHIP project"/>
    <s v="3996"/>
    <s v="College of Business &amp; Economics"/>
    <x v="4"/>
    <x v="4"/>
    <s v="889"/>
    <s v="Business"/>
    <x v="4"/>
    <x v="4"/>
    <x v="29"/>
    <x v="29"/>
    <s v="02ORF"/>
    <s v="Organized Research Off Campus"/>
    <s v=""/>
    <m/>
    <m/>
    <m/>
    <s v="+"/>
    <n v="0"/>
    <n v="0"/>
    <n v="143.33000000000001"/>
    <n v="0"/>
  </r>
  <r>
    <s v="19"/>
    <s v="02"/>
    <d v="2018-08-22T14:45:20"/>
    <s v="V"/>
    <x v="73"/>
    <m/>
    <s v="Metlen, Scott K."/>
    <m/>
    <x v="53"/>
    <x v="17"/>
    <x v="0"/>
    <s v="22"/>
    <x v="1"/>
    <x v="4"/>
    <s v="IDHW SHIP project"/>
    <s v="3996"/>
    <s v="College of Business &amp; Economics"/>
    <x v="4"/>
    <x v="4"/>
    <s v="889"/>
    <s v="Business"/>
    <x v="0"/>
    <x v="0"/>
    <x v="44"/>
    <x v="44"/>
    <s v="02ORF"/>
    <s v="Organized Research Off Campus"/>
    <s v=""/>
    <m/>
    <m/>
    <m/>
    <s v="+"/>
    <n v="0"/>
    <n v="0"/>
    <n v="92.14"/>
    <n v="0"/>
  </r>
  <r>
    <s v="19"/>
    <s v="02"/>
    <d v="2018-08-22T14:45:20"/>
    <s v="V"/>
    <x v="73"/>
    <m/>
    <s v="Metlen, Scott K."/>
    <m/>
    <x v="53"/>
    <x v="17"/>
    <x v="0"/>
    <s v="22"/>
    <x v="1"/>
    <x v="4"/>
    <s v="IDHW SHIP project"/>
    <s v="3996"/>
    <s v="College of Business &amp; Economics"/>
    <x v="4"/>
    <x v="4"/>
    <s v="889"/>
    <s v="Business"/>
    <x v="3"/>
    <x v="3"/>
    <x v="30"/>
    <x v="30"/>
    <s v="02ORF"/>
    <s v="Organized Research Off Campus"/>
    <s v=""/>
    <m/>
    <m/>
    <m/>
    <s v="+"/>
    <n v="0"/>
    <n v="0"/>
    <n v="129"/>
    <n v="0"/>
  </r>
  <r>
    <s v="19"/>
    <s v="02"/>
    <d v="2018-08-22T14:45:20"/>
    <s v="V"/>
    <x v="73"/>
    <m/>
    <s v="Metlen, Scott K."/>
    <m/>
    <x v="53"/>
    <x v="17"/>
    <x v="0"/>
    <s v="22"/>
    <x v="1"/>
    <x v="4"/>
    <s v="IDHW SHIP project"/>
    <s v="3996"/>
    <s v="College of Business &amp; Economics"/>
    <x v="4"/>
    <x v="4"/>
    <s v="889"/>
    <s v="Business"/>
    <x v="3"/>
    <x v="3"/>
    <x v="30"/>
    <x v="30"/>
    <s v="02ORF"/>
    <s v="Organized Research Off Campus"/>
    <s v=""/>
    <m/>
    <m/>
    <m/>
    <s v="+"/>
    <n v="0"/>
    <n v="0"/>
    <n v="49.5"/>
    <n v="0"/>
  </r>
  <r>
    <s v="19"/>
    <s v="02"/>
    <d v="2018-08-15T15:02:52"/>
    <s v="V"/>
    <x v="51"/>
    <m/>
    <m/>
    <m/>
    <x v="56"/>
    <x v="22"/>
    <x v="17"/>
    <s v="21"/>
    <x v="3"/>
    <x v="6"/>
    <s v="Business Development"/>
    <s v="3996"/>
    <s v="College of Business &amp; Economics"/>
    <x v="6"/>
    <x v="6"/>
    <s v="889"/>
    <s v="Business"/>
    <x v="7"/>
    <x v="7"/>
    <x v="38"/>
    <x v="38"/>
    <s v="04ACS"/>
    <s v="All Academic Support except UNA"/>
    <s v=""/>
    <m/>
    <m/>
    <m/>
    <s v="+"/>
    <n v="0"/>
    <n v="27469.62"/>
    <n v="0"/>
    <n v="0"/>
  </r>
  <r>
    <s v="19"/>
    <s v="02"/>
    <d v="2018-08-15T15:02:46"/>
    <s v="V"/>
    <x v="79"/>
    <m/>
    <m/>
    <m/>
    <x v="57"/>
    <x v="22"/>
    <x v="17"/>
    <s v="21"/>
    <x v="3"/>
    <x v="6"/>
    <s v="Business Development"/>
    <s v="3996"/>
    <s v="College of Business &amp; Economics"/>
    <x v="6"/>
    <x v="6"/>
    <s v="889"/>
    <s v="Business"/>
    <x v="0"/>
    <x v="0"/>
    <x v="26"/>
    <x v="26"/>
    <s v="04ACS"/>
    <s v="All Academic Support except UNA"/>
    <s v=""/>
    <m/>
    <m/>
    <m/>
    <s v="+"/>
    <n v="0"/>
    <n v="23.75"/>
    <n v="0"/>
    <n v="0"/>
  </r>
  <r>
    <s v="19"/>
    <s v="02"/>
    <d v="2018-08-24T21:59:33"/>
    <s v="V"/>
    <x v="67"/>
    <m/>
    <m/>
    <s v="PR190001"/>
    <x v="32"/>
    <x v="16"/>
    <x v="14"/>
    <s v="22"/>
    <x v="1"/>
    <x v="7"/>
    <s v="Multiple: Metlen Student Educ Act"/>
    <s v="3996"/>
    <s v="College of Business &amp; Economics"/>
    <x v="7"/>
    <x v="7"/>
    <s v="889"/>
    <s v="Business"/>
    <x v="1"/>
    <x v="1"/>
    <x v="45"/>
    <x v="45"/>
    <s v="01IGO"/>
    <s v="Instruction Grants On Campus"/>
    <s v=""/>
    <m/>
    <m/>
    <m/>
    <s v="+"/>
    <n v="0"/>
    <n v="0"/>
    <n v="0"/>
    <n v="2000.16"/>
  </r>
  <r>
    <s v="19"/>
    <s v="02"/>
    <d v="2018-08-01T12:38:31"/>
    <s v="V"/>
    <x v="80"/>
    <m/>
    <s v="Metlen, Scott K."/>
    <m/>
    <x v="53"/>
    <x v="27"/>
    <x v="4"/>
    <s v="22"/>
    <x v="1"/>
    <x v="7"/>
    <s v="Multiple: Metlen Student Educ Act"/>
    <s v="3996"/>
    <s v="College of Business &amp; Economics"/>
    <x v="7"/>
    <x v="7"/>
    <s v="889"/>
    <s v="Business"/>
    <x v="4"/>
    <x v="4"/>
    <x v="10"/>
    <x v="10"/>
    <s v="01IGO"/>
    <s v="Instruction Grants On Campus"/>
    <s v=""/>
    <m/>
    <m/>
    <m/>
    <s v="+"/>
    <n v="0"/>
    <n v="0"/>
    <n v="58.9"/>
    <n v="0"/>
  </r>
  <r>
    <s v="19"/>
    <s v="02"/>
    <d v="2018-08-01T12:38:31"/>
    <s v="V"/>
    <x v="80"/>
    <m/>
    <s v="Metlen, Scott K."/>
    <m/>
    <x v="53"/>
    <x v="27"/>
    <x v="4"/>
    <s v="22"/>
    <x v="1"/>
    <x v="7"/>
    <s v="Multiple: Metlen Student Educ Act"/>
    <s v="3996"/>
    <s v="College of Business &amp; Economics"/>
    <x v="7"/>
    <x v="7"/>
    <s v="889"/>
    <s v="Business"/>
    <x v="4"/>
    <x v="4"/>
    <x v="10"/>
    <x v="10"/>
    <s v="01IGO"/>
    <s v="Instruction Grants On Campus"/>
    <s v=""/>
    <m/>
    <m/>
    <m/>
    <s v="+"/>
    <n v="0"/>
    <n v="0"/>
    <n v="119.44"/>
    <n v="0"/>
  </r>
  <r>
    <s v="19"/>
    <s v="02"/>
    <d v="2018-08-01T12:38:31"/>
    <s v="V"/>
    <x v="80"/>
    <m/>
    <s v="Metlen, Scott K."/>
    <m/>
    <x v="53"/>
    <x v="27"/>
    <x v="4"/>
    <s v="22"/>
    <x v="1"/>
    <x v="7"/>
    <s v="Multiple: Metlen Student Educ Act"/>
    <s v="3996"/>
    <s v="College of Business &amp; Economics"/>
    <x v="7"/>
    <x v="7"/>
    <s v="889"/>
    <s v="Business"/>
    <x v="4"/>
    <x v="4"/>
    <x v="10"/>
    <x v="10"/>
    <s v="01IGO"/>
    <s v="Instruction Grants On Campus"/>
    <s v=""/>
    <m/>
    <m/>
    <m/>
    <s v="+"/>
    <n v="0"/>
    <n v="0"/>
    <n v="280.98"/>
    <n v="0"/>
  </r>
  <r>
    <s v="19"/>
    <s v="02"/>
    <d v="2018-08-27T12:07:12"/>
    <s v="V"/>
    <x v="57"/>
    <m/>
    <m/>
    <m/>
    <x v="45"/>
    <x v="16"/>
    <x v="18"/>
    <s v="22"/>
    <x v="1"/>
    <x v="7"/>
    <s v="Multiple: Metlen Student Educ Act"/>
    <s v="3996"/>
    <s v="College of Business &amp; Economics"/>
    <x v="7"/>
    <x v="7"/>
    <s v="889"/>
    <s v="Business"/>
    <x v="5"/>
    <x v="5"/>
    <x v="13"/>
    <x v="13"/>
    <s v="01IGO"/>
    <s v="Instruction Grants On Campus"/>
    <s v=""/>
    <m/>
    <m/>
    <m/>
    <s v="-"/>
    <n v="0"/>
    <n v="-401.3"/>
    <n v="0"/>
    <n v="0"/>
  </r>
  <r>
    <s v="19"/>
    <s v="02"/>
    <d v="2018-08-23T21:57:45"/>
    <s v="V"/>
    <x v="56"/>
    <m/>
    <m/>
    <m/>
    <x v="45"/>
    <x v="23"/>
    <x v="18"/>
    <s v="22"/>
    <x v="1"/>
    <x v="7"/>
    <s v="Multiple: Metlen Student Educ Act"/>
    <s v="3996"/>
    <s v="College of Business &amp; Economics"/>
    <x v="7"/>
    <x v="7"/>
    <s v="889"/>
    <s v="Business"/>
    <x v="5"/>
    <x v="5"/>
    <x v="13"/>
    <x v="13"/>
    <s v="01IGO"/>
    <s v="Instruction Grants On Campus"/>
    <s v=""/>
    <m/>
    <m/>
    <m/>
    <s v="+"/>
    <n v="0"/>
    <n v="401.3"/>
    <n v="0"/>
    <n v="0"/>
  </r>
  <r>
    <s v="19"/>
    <s v="02"/>
    <d v="2018-08-01T12:38:31"/>
    <s v="V"/>
    <x v="80"/>
    <m/>
    <s v="Metlen, Scott K."/>
    <m/>
    <x v="53"/>
    <x v="27"/>
    <x v="5"/>
    <s v="22"/>
    <x v="1"/>
    <x v="7"/>
    <s v="Multiple: Metlen Student Educ Act"/>
    <s v="3996"/>
    <s v="College of Business &amp; Economics"/>
    <x v="7"/>
    <x v="7"/>
    <s v="889"/>
    <s v="Business"/>
    <x v="5"/>
    <x v="5"/>
    <x v="11"/>
    <x v="11"/>
    <s v="01IGO"/>
    <s v="Instruction Grants On Campus"/>
    <s v=""/>
    <m/>
    <m/>
    <m/>
    <s v="+"/>
    <n v="0"/>
    <n v="0"/>
    <n v="2.8"/>
    <n v="0"/>
  </r>
  <r>
    <s v="19"/>
    <s v="02"/>
    <d v="2018-08-01T12:38:31"/>
    <s v="V"/>
    <x v="80"/>
    <m/>
    <s v="Metlen, Scott K."/>
    <m/>
    <x v="53"/>
    <x v="27"/>
    <x v="5"/>
    <s v="22"/>
    <x v="1"/>
    <x v="7"/>
    <s v="Multiple: Metlen Student Educ Act"/>
    <s v="3996"/>
    <s v="College of Business &amp; Economics"/>
    <x v="7"/>
    <x v="7"/>
    <s v="889"/>
    <s v="Business"/>
    <x v="5"/>
    <x v="5"/>
    <x v="11"/>
    <x v="11"/>
    <s v="01IGO"/>
    <s v="Instruction Grants On Campus"/>
    <s v=""/>
    <m/>
    <m/>
    <m/>
    <s v="+"/>
    <n v="0"/>
    <n v="0"/>
    <n v="5.69"/>
    <n v="0"/>
  </r>
  <r>
    <s v="19"/>
    <s v="02"/>
    <d v="2018-08-01T12:38:31"/>
    <s v="V"/>
    <x v="80"/>
    <m/>
    <s v="Metlen, Scott K."/>
    <m/>
    <x v="53"/>
    <x v="27"/>
    <x v="5"/>
    <s v="22"/>
    <x v="1"/>
    <x v="7"/>
    <s v="Multiple: Metlen Student Educ Act"/>
    <s v="3996"/>
    <s v="College of Business &amp; Economics"/>
    <x v="7"/>
    <x v="7"/>
    <s v="889"/>
    <s v="Business"/>
    <x v="5"/>
    <x v="5"/>
    <x v="11"/>
    <x v="11"/>
    <s v="01IGO"/>
    <s v="Instruction Grants On Campus"/>
    <s v=""/>
    <m/>
    <m/>
    <m/>
    <s v="+"/>
    <n v="0"/>
    <n v="0"/>
    <n v="13.38"/>
    <n v="0"/>
  </r>
  <r>
    <s v="19"/>
    <s v="02"/>
    <d v="2018-08-01T12:38:30"/>
    <s v="V"/>
    <x v="80"/>
    <m/>
    <s v="Metlen, Scott K."/>
    <m/>
    <x v="53"/>
    <x v="27"/>
    <x v="0"/>
    <s v="22"/>
    <x v="1"/>
    <x v="7"/>
    <s v="Multiple: Metlen Student Educ Act"/>
    <s v="3996"/>
    <s v="College of Business &amp; Economics"/>
    <x v="7"/>
    <x v="7"/>
    <s v="889"/>
    <s v="Business"/>
    <x v="3"/>
    <x v="3"/>
    <x v="6"/>
    <x v="6"/>
    <s v="01IGO"/>
    <s v="Instruction Grants On Campus"/>
    <s v=""/>
    <m/>
    <m/>
    <m/>
    <s v="+"/>
    <n v="0"/>
    <n v="0"/>
    <n v="56.1"/>
    <n v="0"/>
  </r>
  <r>
    <s v="19"/>
    <s v="02"/>
    <d v="2018-08-01T12:38:30"/>
    <s v="V"/>
    <x v="80"/>
    <m/>
    <s v="Metlen, Scott K."/>
    <m/>
    <x v="53"/>
    <x v="27"/>
    <x v="0"/>
    <s v="22"/>
    <x v="1"/>
    <x v="7"/>
    <s v="Multiple: Metlen Student Educ Act"/>
    <s v="3996"/>
    <s v="College of Business &amp; Economics"/>
    <x v="7"/>
    <x v="7"/>
    <s v="889"/>
    <s v="Business"/>
    <x v="3"/>
    <x v="3"/>
    <x v="6"/>
    <x v="6"/>
    <s v="01IGO"/>
    <s v="Instruction Grants On Campus"/>
    <s v=""/>
    <m/>
    <m/>
    <m/>
    <s v="+"/>
    <n v="0"/>
    <n v="0"/>
    <n v="267.60000000000002"/>
    <n v="0"/>
  </r>
  <r>
    <s v="19"/>
    <s v="02"/>
    <d v="2018-08-23T21:56:56"/>
    <s v="V"/>
    <x v="56"/>
    <m/>
    <m/>
    <m/>
    <x v="45"/>
    <x v="23"/>
    <x v="18"/>
    <s v="22"/>
    <x v="1"/>
    <x v="7"/>
    <s v="Multiple: Metlen Student Educ Act"/>
    <s v="3996"/>
    <s v="College of Business &amp; Economics"/>
    <x v="7"/>
    <x v="7"/>
    <s v="889"/>
    <s v="Business"/>
    <x v="0"/>
    <x v="0"/>
    <x v="26"/>
    <x v="26"/>
    <s v="01IGO"/>
    <s v="Instruction Grants On Campus"/>
    <s v=""/>
    <m/>
    <m/>
    <m/>
    <s v="+"/>
    <n v="0"/>
    <n v="1671.75"/>
    <n v="0"/>
    <n v="0"/>
  </r>
  <r>
    <s v="19"/>
    <s v="02"/>
    <d v="2018-08-27T12:06:18"/>
    <s v="V"/>
    <x v="57"/>
    <m/>
    <m/>
    <m/>
    <x v="45"/>
    <x v="16"/>
    <x v="18"/>
    <s v="22"/>
    <x v="1"/>
    <x v="7"/>
    <s v="Multiple: Metlen Student Educ Act"/>
    <s v="3996"/>
    <s v="College of Business &amp; Economics"/>
    <x v="7"/>
    <x v="7"/>
    <s v="889"/>
    <s v="Business"/>
    <x v="0"/>
    <x v="0"/>
    <x v="26"/>
    <x v="26"/>
    <s v="01IGO"/>
    <s v="Instruction Grants On Campus"/>
    <s v=""/>
    <m/>
    <m/>
    <m/>
    <s v="-"/>
    <n v="0"/>
    <n v="-1671.75"/>
    <n v="0"/>
    <n v="0"/>
  </r>
  <r>
    <s v="19"/>
    <s v="02"/>
    <d v="2018-08-23T21:55:47"/>
    <s v="V"/>
    <x v="56"/>
    <m/>
    <m/>
    <m/>
    <x v="45"/>
    <x v="23"/>
    <x v="18"/>
    <s v="22"/>
    <x v="1"/>
    <x v="7"/>
    <s v="Multiple: Metlen Student Educ Act"/>
    <s v="3996"/>
    <s v="College of Business &amp; Economics"/>
    <x v="7"/>
    <x v="7"/>
    <s v="889"/>
    <s v="Business"/>
    <x v="3"/>
    <x v="3"/>
    <x v="27"/>
    <x v="27"/>
    <s v="01IGO"/>
    <s v="Instruction Grants On Campus"/>
    <s v=""/>
    <m/>
    <m/>
    <m/>
    <s v="+"/>
    <n v="0"/>
    <n v="6509.54"/>
    <n v="0"/>
    <n v="0"/>
  </r>
  <r>
    <s v="19"/>
    <s v="02"/>
    <d v="2018-08-27T12:04:50"/>
    <s v="V"/>
    <x v="57"/>
    <m/>
    <m/>
    <m/>
    <x v="45"/>
    <x v="16"/>
    <x v="18"/>
    <s v="22"/>
    <x v="1"/>
    <x v="7"/>
    <s v="Multiple: Metlen Student Educ Act"/>
    <s v="3996"/>
    <s v="College of Business &amp; Economics"/>
    <x v="7"/>
    <x v="7"/>
    <s v="889"/>
    <s v="Business"/>
    <x v="3"/>
    <x v="3"/>
    <x v="27"/>
    <x v="27"/>
    <s v="01IGO"/>
    <s v="Instruction Grants On Campus"/>
    <s v=""/>
    <m/>
    <m/>
    <m/>
    <s v="-"/>
    <n v="0"/>
    <n v="-6509.54"/>
    <n v="0"/>
    <n v="0"/>
  </r>
  <r>
    <s v="19"/>
    <s v="02"/>
    <d v="2018-08-23T21:58:36"/>
    <s v="V"/>
    <x v="56"/>
    <m/>
    <m/>
    <m/>
    <x v="45"/>
    <x v="23"/>
    <x v="18"/>
    <s v="22"/>
    <x v="1"/>
    <x v="7"/>
    <s v="Multiple: Metlen Student Educ Act"/>
    <s v="3996"/>
    <s v="College of Business &amp; Economics"/>
    <x v="7"/>
    <x v="7"/>
    <s v="889"/>
    <s v="Business"/>
    <x v="2"/>
    <x v="2"/>
    <x v="5"/>
    <x v="5"/>
    <s v="01IGO"/>
    <s v="Instruction Grants On Campus"/>
    <s v=""/>
    <m/>
    <m/>
    <m/>
    <s v="-"/>
    <n v="0"/>
    <n v="-450.16"/>
    <n v="0"/>
    <n v="0"/>
  </r>
  <r>
    <s v="19"/>
    <s v="02"/>
    <d v="2018-08-23T21:57:52"/>
    <s v="V"/>
    <x v="56"/>
    <m/>
    <m/>
    <m/>
    <x v="45"/>
    <x v="23"/>
    <x v="18"/>
    <s v="22"/>
    <x v="1"/>
    <x v="7"/>
    <s v="Multiple: Metlen Student Educ Act"/>
    <s v="3996"/>
    <s v="College of Business &amp; Economics"/>
    <x v="7"/>
    <x v="7"/>
    <s v="889"/>
    <s v="Business"/>
    <x v="1"/>
    <x v="1"/>
    <x v="43"/>
    <x v="43"/>
    <s v="01IGO"/>
    <s v="Instruction Grants On Campus"/>
    <s v=""/>
    <m/>
    <m/>
    <m/>
    <s v="+"/>
    <n v="0"/>
    <n v="289.75"/>
    <n v="0"/>
    <n v="0"/>
  </r>
  <r>
    <s v="19"/>
    <s v="02"/>
    <d v="2018-08-23T21:58:10"/>
    <s v="V"/>
    <x v="56"/>
    <m/>
    <m/>
    <m/>
    <x v="45"/>
    <x v="23"/>
    <x v="18"/>
    <s v="22"/>
    <x v="1"/>
    <x v="7"/>
    <s v="Multiple: Metlen Student Educ Act"/>
    <s v="3996"/>
    <s v="College of Business &amp; Economics"/>
    <x v="7"/>
    <x v="7"/>
    <s v="889"/>
    <s v="Business"/>
    <x v="6"/>
    <x v="6"/>
    <x v="14"/>
    <x v="14"/>
    <s v="01IGO"/>
    <s v="Instruction Grants On Campus"/>
    <s v=""/>
    <m/>
    <m/>
    <m/>
    <s v="+"/>
    <n v="0"/>
    <n v="58.87"/>
    <n v="0"/>
    <n v="0"/>
  </r>
  <r>
    <s v="19"/>
    <s v="02"/>
    <d v="2018-08-27T12:07:40"/>
    <s v="V"/>
    <x v="57"/>
    <m/>
    <m/>
    <m/>
    <x v="45"/>
    <x v="16"/>
    <x v="18"/>
    <s v="22"/>
    <x v="1"/>
    <x v="7"/>
    <s v="Multiple: Metlen Student Educ Act"/>
    <s v="3996"/>
    <s v="College of Business &amp; Economics"/>
    <x v="7"/>
    <x v="7"/>
    <s v="889"/>
    <s v="Business"/>
    <x v="6"/>
    <x v="6"/>
    <x v="14"/>
    <x v="14"/>
    <s v="01IGO"/>
    <s v="Instruction Grants On Campus"/>
    <s v=""/>
    <m/>
    <m/>
    <m/>
    <s v="-"/>
    <n v="0"/>
    <n v="-58.87"/>
    <n v="0"/>
    <n v="0"/>
  </r>
  <r>
    <s v="19"/>
    <s v="02"/>
    <d v="2018-08-27T12:07:20"/>
    <s v="V"/>
    <x v="57"/>
    <m/>
    <m/>
    <m/>
    <x v="45"/>
    <x v="16"/>
    <x v="18"/>
    <s v="22"/>
    <x v="1"/>
    <x v="7"/>
    <s v="Multiple: Metlen Student Educ Act"/>
    <s v="3996"/>
    <s v="College of Business &amp; Economics"/>
    <x v="7"/>
    <x v="7"/>
    <s v="889"/>
    <s v="Business"/>
    <x v="1"/>
    <x v="1"/>
    <x v="43"/>
    <x v="43"/>
    <s v="01IGO"/>
    <s v="Instruction Grants On Campus"/>
    <s v=""/>
    <m/>
    <m/>
    <m/>
    <s v="-"/>
    <n v="0"/>
    <n v="-289.75"/>
    <n v="0"/>
    <n v="0"/>
  </r>
  <r>
    <s v="19"/>
    <s v="02"/>
    <d v="2018-08-27T12:08:08"/>
    <s v="V"/>
    <x v="57"/>
    <m/>
    <m/>
    <m/>
    <x v="45"/>
    <x v="16"/>
    <x v="18"/>
    <s v="22"/>
    <x v="1"/>
    <x v="7"/>
    <s v="Multiple: Metlen Student Educ Act"/>
    <s v="3996"/>
    <s v="College of Business &amp; Economics"/>
    <x v="7"/>
    <x v="7"/>
    <s v="889"/>
    <s v="Business"/>
    <x v="2"/>
    <x v="2"/>
    <x v="5"/>
    <x v="5"/>
    <s v="01IGO"/>
    <s v="Instruction Grants On Campus"/>
    <s v=""/>
    <m/>
    <m/>
    <m/>
    <s v="+"/>
    <n v="0"/>
    <n v="450.16"/>
    <n v="0"/>
    <n v="0"/>
  </r>
  <r>
    <s v="19"/>
    <s v="02"/>
    <d v="2018-08-01T12:38:30"/>
    <s v="V"/>
    <x v="80"/>
    <m/>
    <s v="Metlen, Scott K."/>
    <m/>
    <x v="53"/>
    <x v="27"/>
    <x v="0"/>
    <s v="22"/>
    <x v="1"/>
    <x v="7"/>
    <s v="Multiple: Metlen Student Educ Act"/>
    <s v="3996"/>
    <s v="College of Business &amp; Economics"/>
    <x v="7"/>
    <x v="7"/>
    <s v="889"/>
    <s v="Business"/>
    <x v="3"/>
    <x v="3"/>
    <x v="37"/>
    <x v="37"/>
    <s v="01IGO"/>
    <s v="Instruction Grants On Campus"/>
    <s v=""/>
    <m/>
    <m/>
    <m/>
    <s v="+"/>
    <n v="0"/>
    <n v="0"/>
    <n v="113.75"/>
    <n v="0"/>
  </r>
  <r>
    <s v="19"/>
    <s v="02"/>
    <d v="2018-08-23T21:57:54"/>
    <s v="V"/>
    <x v="56"/>
    <m/>
    <m/>
    <m/>
    <x v="45"/>
    <x v="23"/>
    <x v="18"/>
    <s v="22"/>
    <x v="1"/>
    <x v="8"/>
    <s v="Micron - SEA BUS456"/>
    <s v="3996"/>
    <s v="College of Business &amp; Economics"/>
    <x v="8"/>
    <x v="8"/>
    <s v="889"/>
    <s v="Business"/>
    <x v="5"/>
    <x v="5"/>
    <x v="13"/>
    <x v="13"/>
    <s v="01IGO"/>
    <s v="Instruction Grants On Campus"/>
    <s v=""/>
    <m/>
    <m/>
    <m/>
    <s v="+"/>
    <n v="0"/>
    <n v="253.7"/>
    <n v="0"/>
    <n v="0"/>
  </r>
  <r>
    <s v="19"/>
    <s v="02"/>
    <d v="2018-08-27T12:07:22"/>
    <s v="V"/>
    <x v="57"/>
    <m/>
    <m/>
    <m/>
    <x v="45"/>
    <x v="16"/>
    <x v="18"/>
    <s v="22"/>
    <x v="1"/>
    <x v="8"/>
    <s v="Micron - SEA BUS456"/>
    <s v="3996"/>
    <s v="College of Business &amp; Economics"/>
    <x v="8"/>
    <x v="8"/>
    <s v="889"/>
    <s v="Business"/>
    <x v="5"/>
    <x v="5"/>
    <x v="13"/>
    <x v="13"/>
    <s v="01IGO"/>
    <s v="Instruction Grants On Campus"/>
    <s v=""/>
    <m/>
    <m/>
    <m/>
    <s v="-"/>
    <n v="0"/>
    <n v="-253.7"/>
    <n v="0"/>
    <n v="0"/>
  </r>
  <r>
    <s v="19"/>
    <s v="02"/>
    <d v="2018-08-27T12:05:58"/>
    <s v="V"/>
    <x v="57"/>
    <m/>
    <m/>
    <m/>
    <x v="45"/>
    <x v="16"/>
    <x v="18"/>
    <s v="22"/>
    <x v="1"/>
    <x v="8"/>
    <s v="Micron - SEA BUS456"/>
    <s v="3996"/>
    <s v="College of Business &amp; Economics"/>
    <x v="8"/>
    <x v="8"/>
    <s v="889"/>
    <s v="Business"/>
    <x v="0"/>
    <x v="0"/>
    <x v="26"/>
    <x v="26"/>
    <s v="01IGO"/>
    <s v="Instruction Grants On Campus"/>
    <s v=""/>
    <m/>
    <m/>
    <m/>
    <s v="-"/>
    <n v="0"/>
    <n v="-2396.59"/>
    <n v="0"/>
    <n v="0"/>
  </r>
  <r>
    <s v="19"/>
    <s v="02"/>
    <d v="2018-08-23T21:56:41"/>
    <s v="V"/>
    <x v="56"/>
    <m/>
    <m/>
    <m/>
    <x v="45"/>
    <x v="23"/>
    <x v="18"/>
    <s v="22"/>
    <x v="1"/>
    <x v="8"/>
    <s v="Micron - SEA BUS456"/>
    <s v="3996"/>
    <s v="College of Business &amp; Economics"/>
    <x v="8"/>
    <x v="8"/>
    <s v="889"/>
    <s v="Business"/>
    <x v="0"/>
    <x v="0"/>
    <x v="26"/>
    <x v="26"/>
    <s v="01IGO"/>
    <s v="Instruction Grants On Campus"/>
    <s v=""/>
    <m/>
    <m/>
    <m/>
    <s v="+"/>
    <n v="0"/>
    <n v="2396.59"/>
    <n v="0"/>
    <n v="0"/>
  </r>
  <r>
    <s v="19"/>
    <s v="02"/>
    <d v="2018-08-27T12:05:51"/>
    <s v="V"/>
    <x v="57"/>
    <m/>
    <m/>
    <m/>
    <x v="45"/>
    <x v="16"/>
    <x v="18"/>
    <s v="22"/>
    <x v="1"/>
    <x v="8"/>
    <s v="Micron - SEA BUS456"/>
    <s v="3996"/>
    <s v="College of Business &amp; Economics"/>
    <x v="8"/>
    <x v="8"/>
    <s v="889"/>
    <s v="Business"/>
    <x v="3"/>
    <x v="3"/>
    <x v="27"/>
    <x v="27"/>
    <s v="01IGO"/>
    <s v="Instruction Grants On Campus"/>
    <s v=""/>
    <m/>
    <m/>
    <m/>
    <s v="-"/>
    <n v="0"/>
    <n v="-2696.8"/>
    <n v="0"/>
    <n v="0"/>
  </r>
  <r>
    <s v="19"/>
    <s v="02"/>
    <d v="2018-08-23T21:56:35"/>
    <s v="V"/>
    <x v="56"/>
    <m/>
    <m/>
    <m/>
    <x v="45"/>
    <x v="23"/>
    <x v="18"/>
    <s v="22"/>
    <x v="1"/>
    <x v="8"/>
    <s v="Micron - SEA BUS456"/>
    <s v="3996"/>
    <s v="College of Business &amp; Economics"/>
    <x v="8"/>
    <x v="8"/>
    <s v="889"/>
    <s v="Business"/>
    <x v="3"/>
    <x v="3"/>
    <x v="27"/>
    <x v="27"/>
    <s v="01IGO"/>
    <s v="Instruction Grants On Campus"/>
    <s v=""/>
    <m/>
    <m/>
    <m/>
    <s v="+"/>
    <n v="0"/>
    <n v="2696.8"/>
    <n v="0"/>
    <n v="0"/>
  </r>
  <r>
    <s v="19"/>
    <s v="02"/>
    <d v="2018-08-15T15:02:57"/>
    <s v="V"/>
    <x v="51"/>
    <m/>
    <m/>
    <m/>
    <x v="58"/>
    <x v="22"/>
    <x v="17"/>
    <s v="21"/>
    <x v="3"/>
    <x v="9"/>
    <s v="Economics Unrestricted Gifts"/>
    <s v="3996"/>
    <s v="College of Business &amp; Economics"/>
    <x v="9"/>
    <x v="9"/>
    <s v="889"/>
    <s v="Business"/>
    <x v="7"/>
    <x v="7"/>
    <x v="38"/>
    <x v="38"/>
    <s v="01UNA"/>
    <s v="Other Institutional Act &amp; Unallow"/>
    <s v=""/>
    <m/>
    <m/>
    <m/>
    <s v="+"/>
    <n v="0"/>
    <n v="5711.19"/>
    <n v="0"/>
    <n v="0"/>
  </r>
  <r>
    <s v="19"/>
    <s v="02"/>
    <d v="2018-08-13T10:12:21"/>
    <s v="V"/>
    <x v="81"/>
    <m/>
    <m/>
    <m/>
    <x v="59"/>
    <x v="22"/>
    <x v="24"/>
    <s v="16"/>
    <x v="4"/>
    <x v="10"/>
    <s v="Business Operating"/>
    <s v="3996"/>
    <s v="College of Business &amp; Economics"/>
    <x v="10"/>
    <x v="10"/>
    <s v="889"/>
    <s v="Business"/>
    <x v="9"/>
    <x v="9"/>
    <x v="46"/>
    <x v="46"/>
    <s v="01INX"/>
    <s v="Instruction"/>
    <s v=""/>
    <m/>
    <m/>
    <m/>
    <s v="-"/>
    <n v="0"/>
    <n v="0"/>
    <n v="-39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6" minRefreshableVersion="3" showDrill="0" itemPrintTitles="1" createdVersion="6" indent="0" compact="0" compactData="0" multipleFieldFilters="0">
  <location ref="B19:G24" firstHeaderRow="0" firstDataRow="1" firstDataCol="2" rowPageCount="1" colPageCount="1"/>
  <pivotFields count="39">
    <pivotField compact="0" outline="0" showAll="0"/>
    <pivotField compact="0" outline="0" showAll="0"/>
    <pivotField compact="0" numFmtId="22" outline="0" showAll="0"/>
    <pivotField compact="0" outline="0" showAll="0"/>
    <pivotField compact="0" outline="0" showAll="0"/>
    <pivotField compact="0" outline="0" showAll="0"/>
    <pivotField compact="0" outline="0" showAll="0"/>
    <pivotField compact="0" outline="0" showAll="0"/>
    <pivotField compact="0" outline="0" showAll="0"/>
    <pivotField compact="0" numFmtId="14"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howAll="0"/>
    <pivotField compact="0" outline="0" showAll="0"/>
    <pivotField compact="0" outline="0" showAll="0">
      <items count="6">
        <item x="0"/>
        <item x="2"/>
        <item x="3"/>
        <item x="1"/>
        <item x="4"/>
        <item t="default"/>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15">
        <item h="1" m="1" x="11"/>
        <item h="1" m="1" x="13"/>
        <item m="1" x="12"/>
        <item x="0"/>
        <item h="1" x="1"/>
        <item h="1" x="2"/>
        <item h="1" x="3"/>
        <item h="1" x="4"/>
        <item h="1" x="5"/>
        <item h="1" x="6"/>
        <item h="1" x="7"/>
        <item h="1" x="8"/>
        <item h="1" x="9"/>
        <item h="1" x="10"/>
        <item t="default"/>
      </items>
    </pivotField>
    <pivotField compact="0" outline="0" showAll="0"/>
    <pivotField compact="0" outline="0" showAll="0"/>
    <pivotField name="Primary Expense Code" axis="axisRow" compact="0" outline="0" showAll="0" defaultSubtotal="0">
      <items count="12">
        <item x="2"/>
        <item x="6"/>
        <item x="1"/>
        <item x="3"/>
        <item x="0"/>
        <item x="8"/>
        <item m="1" x="10"/>
        <item m="1" x="11"/>
        <item h="1" x="4"/>
        <item x="5"/>
        <item x="7"/>
        <item x="9"/>
      </items>
    </pivotField>
    <pivotField name="Primary Expense Title" axis="axisRow" compact="0" outline="0" showAll="0">
      <items count="13">
        <item x="8"/>
        <item x="6"/>
        <item x="0"/>
        <item x="4"/>
        <item x="2"/>
        <item x="1"/>
        <item m="1" x="11"/>
        <item x="3"/>
        <item m="1" x="10"/>
        <item x="5"/>
        <item x="7"/>
        <item x="9"/>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compact="0" outline="0" showAll="0" defaultSubtotal="0">
      <items count="14">
        <item sd="0" x="0"/>
        <item sd="0" x="1"/>
        <item sd="0" x="2"/>
        <item sd="0" x="3"/>
        <item sd="0" x="4"/>
        <item sd="0" x="5"/>
        <item sd="0" x="6"/>
        <item sd="0" x="7"/>
        <item sd="0" x="8"/>
        <item sd="0" x="9"/>
        <item sd="0" x="10"/>
        <item sd="0" x="11"/>
        <item sd="0" x="12"/>
        <item sd="0" x="13"/>
      </items>
    </pivotField>
    <pivotField dataField="1" compact="0" outline="0" dragToRow="0" dragToCol="0" dragToPage="0" showAll="0" defaultSubtotal="0"/>
    <pivotField dataField="1" compact="0" outline="0" dragToRow="0" dragToCol="0" dragToPage="0" showAll="0" defaultSubtotal="0"/>
  </pivotFields>
  <rowFields count="2">
    <field x="21"/>
    <field x="22"/>
  </rowFields>
  <rowItems count="5">
    <i>
      <x/>
      <x v="4"/>
    </i>
    <i>
      <x v="2"/>
      <x v="5"/>
    </i>
    <i>
      <x v="3"/>
      <x v="7"/>
    </i>
    <i>
      <x v="4"/>
      <x v="2"/>
    </i>
    <i t="grand">
      <x/>
    </i>
  </rowItems>
  <colFields count="1">
    <field x="-2"/>
  </colFields>
  <colItems count="4">
    <i>
      <x/>
    </i>
    <i i="1">
      <x v="1"/>
    </i>
    <i i="2">
      <x v="2"/>
    </i>
    <i i="3">
      <x v="3"/>
    </i>
  </colItems>
  <pageFields count="1">
    <pageField fld="18" hier="-1"/>
  </pageFields>
  <dataFields count="4">
    <dataField name="Budget" fld="37" baseField="0" baseItem="0" numFmtId="44"/>
    <dataField name="Encumbrances" fld="35" baseField="34" baseItem="4" numFmtId="44"/>
    <dataField name="Expenses" fld="34" baseField="34" baseItem="4" numFmtId="44"/>
    <dataField name="Available Balance" fld="38" baseField="34" baseItem="4" numFmtId="44"/>
  </dataFields>
  <formats count="37">
    <format dxfId="319">
      <pivotArea type="all" dataOnly="0" outline="0" fieldPosition="0"/>
    </format>
    <format dxfId="318">
      <pivotArea outline="0" collapsedLevelsAreSubtotals="1" fieldPosition="0"/>
    </format>
    <format dxfId="317">
      <pivotArea field="21" type="button" dataOnly="0" labelOnly="1" outline="0" axis="axisRow" fieldPosition="0"/>
    </format>
    <format dxfId="316">
      <pivotArea field="22" type="button" dataOnly="0" labelOnly="1" outline="0" axis="axisRow" fieldPosition="1"/>
    </format>
    <format dxfId="315">
      <pivotArea dataOnly="0" labelOnly="1" outline="0" fieldPosition="0">
        <references count="1">
          <reference field="21" count="0"/>
        </references>
      </pivotArea>
    </format>
    <format dxfId="314">
      <pivotArea dataOnly="0" labelOnly="1" grandRow="1" outline="0" fieldPosition="0"/>
    </format>
    <format dxfId="313">
      <pivotArea dataOnly="0" labelOnly="1" outline="0" fieldPosition="0">
        <references count="2">
          <reference field="21" count="1" selected="0">
            <x v="0"/>
          </reference>
          <reference field="22" count="1">
            <x v="4"/>
          </reference>
        </references>
      </pivotArea>
    </format>
    <format dxfId="312">
      <pivotArea dataOnly="0" labelOnly="1" outline="0" fieldPosition="0">
        <references count="2">
          <reference field="21" count="1" selected="0">
            <x v="1"/>
          </reference>
          <reference field="22" count="1">
            <x v="1"/>
          </reference>
        </references>
      </pivotArea>
    </format>
    <format dxfId="311">
      <pivotArea dataOnly="0" labelOnly="1" outline="0" fieldPosition="0">
        <references count="2">
          <reference field="21" count="1" selected="0">
            <x v="2"/>
          </reference>
          <reference field="22" count="1">
            <x v="5"/>
          </reference>
        </references>
      </pivotArea>
    </format>
    <format dxfId="310">
      <pivotArea dataOnly="0" labelOnly="1" outline="0" fieldPosition="0">
        <references count="2">
          <reference field="21" count="1" selected="0">
            <x v="3"/>
          </reference>
          <reference field="22" count="1">
            <x v="7"/>
          </reference>
        </references>
      </pivotArea>
    </format>
    <format dxfId="309">
      <pivotArea dataOnly="0" labelOnly="1" outline="0" fieldPosition="0">
        <references count="2">
          <reference field="21" count="1" selected="0">
            <x v="4"/>
          </reference>
          <reference field="22" count="1">
            <x v="2"/>
          </reference>
        </references>
      </pivotArea>
    </format>
    <format dxfId="308">
      <pivotArea dataOnly="0" labelOnly="1" outline="0" fieldPosition="0">
        <references count="2">
          <reference field="21" count="1" selected="0">
            <x v="5"/>
          </reference>
          <reference field="22" count="1">
            <x v="0"/>
          </reference>
        </references>
      </pivotArea>
    </format>
    <format dxfId="307">
      <pivotArea dataOnly="0" labelOnly="1" outline="0" fieldPosition="0">
        <references count="2">
          <reference field="21" count="1" selected="0">
            <x v="6"/>
          </reference>
          <reference field="22" count="1">
            <x v="8"/>
          </reference>
        </references>
      </pivotArea>
    </format>
    <format dxfId="306">
      <pivotArea dataOnly="0" labelOnly="1" outline="0" fieldPosition="0">
        <references count="2">
          <reference field="21" count="1" selected="0">
            <x v="7"/>
          </reference>
          <reference field="22" count="1">
            <x v="6"/>
          </reference>
        </references>
      </pivotArea>
    </format>
    <format dxfId="305">
      <pivotArea dataOnly="0" labelOnly="1" outline="0" fieldPosition="0">
        <references count="1">
          <reference field="4294967294" count="4">
            <x v="0"/>
            <x v="1"/>
            <x v="2"/>
            <x v="3"/>
          </reference>
        </references>
      </pivotArea>
    </format>
    <format dxfId="304">
      <pivotArea type="all" dataOnly="0" outline="0" fieldPosition="0"/>
    </format>
    <format dxfId="303">
      <pivotArea outline="0" collapsedLevelsAreSubtotals="1" fieldPosition="0"/>
    </format>
    <format dxfId="302">
      <pivotArea field="21" type="button" dataOnly="0" labelOnly="1" outline="0" axis="axisRow" fieldPosition="0"/>
    </format>
    <format dxfId="301">
      <pivotArea field="22" type="button" dataOnly="0" labelOnly="1" outline="0" axis="axisRow" fieldPosition="1"/>
    </format>
    <format dxfId="300">
      <pivotArea dataOnly="0" labelOnly="1" outline="0" fieldPosition="0">
        <references count="1">
          <reference field="21" count="4">
            <x v="0"/>
            <x v="2"/>
            <x v="3"/>
            <x v="4"/>
          </reference>
        </references>
      </pivotArea>
    </format>
    <format dxfId="299">
      <pivotArea dataOnly="0" labelOnly="1" grandRow="1" outline="0" fieldPosition="0"/>
    </format>
    <format dxfId="298">
      <pivotArea dataOnly="0" labelOnly="1" outline="0" fieldPosition="0">
        <references count="2">
          <reference field="21" count="1" selected="0">
            <x v="0"/>
          </reference>
          <reference field="22" count="1">
            <x v="4"/>
          </reference>
        </references>
      </pivotArea>
    </format>
    <format dxfId="297">
      <pivotArea dataOnly="0" labelOnly="1" outline="0" fieldPosition="0">
        <references count="2">
          <reference field="21" count="1" selected="0">
            <x v="2"/>
          </reference>
          <reference field="22" count="1">
            <x v="5"/>
          </reference>
        </references>
      </pivotArea>
    </format>
    <format dxfId="296">
      <pivotArea dataOnly="0" labelOnly="1" outline="0" fieldPosition="0">
        <references count="2">
          <reference field="21" count="1" selected="0">
            <x v="3"/>
          </reference>
          <reference field="22" count="1">
            <x v="7"/>
          </reference>
        </references>
      </pivotArea>
    </format>
    <format dxfId="295">
      <pivotArea dataOnly="0" labelOnly="1" outline="0" fieldPosition="0">
        <references count="2">
          <reference field="21" count="1" selected="0">
            <x v="4"/>
          </reference>
          <reference field="22" count="1">
            <x v="2"/>
          </reference>
        </references>
      </pivotArea>
    </format>
    <format dxfId="294">
      <pivotArea dataOnly="0" labelOnly="1" outline="0" fieldPosition="0">
        <references count="1">
          <reference field="4294967294" count="4">
            <x v="0"/>
            <x v="1"/>
            <x v="2"/>
            <x v="3"/>
          </reference>
        </references>
      </pivotArea>
    </format>
    <format dxfId="293">
      <pivotArea type="all" dataOnly="0" outline="0" fieldPosition="0"/>
    </format>
    <format dxfId="292">
      <pivotArea outline="0" collapsedLevelsAreSubtotals="1" fieldPosition="0"/>
    </format>
    <format dxfId="291">
      <pivotArea field="21" type="button" dataOnly="0" labelOnly="1" outline="0" axis="axisRow" fieldPosition="0"/>
    </format>
    <format dxfId="290">
      <pivotArea field="22" type="button" dataOnly="0" labelOnly="1" outline="0" axis="axisRow" fieldPosition="1"/>
    </format>
    <format dxfId="289">
      <pivotArea dataOnly="0" labelOnly="1" outline="0" fieldPosition="0">
        <references count="1">
          <reference field="21" count="4">
            <x v="0"/>
            <x v="2"/>
            <x v="3"/>
            <x v="4"/>
          </reference>
        </references>
      </pivotArea>
    </format>
    <format dxfId="288">
      <pivotArea dataOnly="0" labelOnly="1" grandRow="1" outline="0" fieldPosition="0"/>
    </format>
    <format dxfId="287">
      <pivotArea dataOnly="0" labelOnly="1" outline="0" fieldPosition="0">
        <references count="2">
          <reference field="21" count="1" selected="0">
            <x v="0"/>
          </reference>
          <reference field="22" count="1">
            <x v="4"/>
          </reference>
        </references>
      </pivotArea>
    </format>
    <format dxfId="286">
      <pivotArea dataOnly="0" labelOnly="1" outline="0" fieldPosition="0">
        <references count="2">
          <reference field="21" count="1" selected="0">
            <x v="2"/>
          </reference>
          <reference field="22" count="1">
            <x v="5"/>
          </reference>
        </references>
      </pivotArea>
    </format>
    <format dxfId="285">
      <pivotArea dataOnly="0" labelOnly="1" outline="0" fieldPosition="0">
        <references count="2">
          <reference field="21" count="1" selected="0">
            <x v="3"/>
          </reference>
          <reference field="22" count="1">
            <x v="7"/>
          </reference>
        </references>
      </pivotArea>
    </format>
    <format dxfId="284">
      <pivotArea dataOnly="0" labelOnly="1" outline="0" fieldPosition="0">
        <references count="2">
          <reference field="21" count="1" selected="0">
            <x v="4"/>
          </reference>
          <reference field="22" count="1">
            <x v="2"/>
          </reference>
        </references>
      </pivotArea>
    </format>
    <format dxfId="283">
      <pivotArea dataOnly="0" labelOnly="1" outline="0" fieldPosition="0">
        <references count="1">
          <reference field="4294967294" count="4">
            <x v="0"/>
            <x v="1"/>
            <x v="2"/>
            <x v="3"/>
          </reference>
        </references>
      </pivotArea>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3" cacheId="2" applyNumberFormats="0" applyBorderFormats="0" applyFontFormats="0" applyPatternFormats="0" applyAlignmentFormats="0" applyWidthHeightFormats="1" dataCaption="Values" updatedVersion="6" minRefreshableVersion="3" showDrill="0" itemPrintTitles="1" createdVersion="6" indent="0" compact="0" compactData="0" multipleFieldFilters="0">
  <location ref="B19:E21" firstHeaderRow="1" firstDataRow="1" firstDataCol="3" rowPageCount="1" colPageCount="1"/>
  <pivotFields count="39">
    <pivotField compact="0" outline="0" showAll="0"/>
    <pivotField compact="0" outline="0" showAll="0"/>
    <pivotField compact="0" numFmtId="22" outline="0" showAll="0"/>
    <pivotField compact="0" outline="0" showAll="0"/>
    <pivotField compact="0" outline="0" showAll="0"/>
    <pivotField compact="0" outline="0" showAll="0"/>
    <pivotField compact="0" outline="0" showAll="0"/>
    <pivotField compact="0" outline="0" showAll="0"/>
    <pivotField compact="0" outline="0" showAll="0"/>
    <pivotField compact="0" numFmtId="14" outline="0" showAll="0"/>
    <pivotField compact="0" outline="0" showAll="0"/>
    <pivotField compact="0" outline="0" showAll="0"/>
    <pivotField compact="0" outline="0" showAll="0">
      <items count="6">
        <item x="0"/>
        <item x="2"/>
        <item x="3"/>
        <item x="1"/>
        <item x="4"/>
        <item t="default"/>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15">
        <item m="1" x="11"/>
        <item h="1" m="1" x="13"/>
        <item h="1" m="1" x="12"/>
        <item h="1" x="0"/>
        <item h="1" x="1"/>
        <item h="1" x="2"/>
        <item x="3"/>
        <item h="1" x="4"/>
        <item h="1" x="5"/>
        <item h="1" x="6"/>
        <item h="1" x="7"/>
        <item h="1" x="8"/>
        <item h="1" x="9"/>
        <item h="1" x="10"/>
        <item t="default"/>
      </items>
    </pivotField>
    <pivotField compact="0" outline="0" showAll="0"/>
    <pivotField compact="0" outline="0" showAll="0"/>
    <pivotField name="Primary Expense Code" axis="axisRow" compact="0" outline="0" showAll="0" defaultSubtotal="0">
      <items count="12">
        <item h="1" x="2"/>
        <item h="1" x="6"/>
        <item h="1" x="1"/>
        <item h="1" x="3"/>
        <item h="1" x="0"/>
        <item h="1" x="8"/>
        <item h="1" m="1" x="10"/>
        <item h="1" m="1" x="11"/>
        <item x="4"/>
        <item h="1" x="5"/>
        <item h="1" x="7"/>
        <item h="1" x="9"/>
      </items>
    </pivotField>
    <pivotField compact="0" outline="0" showAll="0"/>
    <pivotField name="Expense Code" axis="axisRow" compact="0" outline="0" showAll="0" defaultSubtotal="0">
      <items count="70">
        <item x="5"/>
        <item x="14"/>
        <item x="43"/>
        <item x="27"/>
        <item x="26"/>
        <item x="42"/>
        <item m="1" x="51"/>
        <item m="1" x="62"/>
        <item x="3"/>
        <item x="12"/>
        <item x="23"/>
        <item x="24"/>
        <item x="15"/>
        <item x="22"/>
        <item x="20"/>
        <item m="1" x="64"/>
        <item x="34"/>
        <item m="1" x="69"/>
        <item x="33"/>
        <item x="0"/>
        <item m="1" x="49"/>
        <item m="1" x="55"/>
        <item x="18"/>
        <item x="1"/>
        <item m="1" x="61"/>
        <item x="32"/>
        <item x="37"/>
        <item m="1" x="56"/>
        <item m="1" x="52"/>
        <item x="30"/>
        <item x="6"/>
        <item x="8"/>
        <item m="1" x="60"/>
        <item m="1" x="58"/>
        <item m="1" x="54"/>
        <item x="7"/>
        <item m="1" x="57"/>
        <item m="1" x="68"/>
        <item m="1" x="66"/>
        <item m="1" x="48"/>
        <item m="1" x="50"/>
        <item m="1" x="47"/>
        <item m="1" x="63"/>
        <item m="1" x="65"/>
        <item m="1" x="67"/>
        <item m="1" x="59"/>
        <item m="1" x="53"/>
        <item x="2"/>
        <item x="4"/>
        <item x="9"/>
        <item x="10"/>
        <item x="11"/>
        <item x="13"/>
        <item x="16"/>
        <item x="17"/>
        <item x="19"/>
        <item x="21"/>
        <item x="25"/>
        <item x="28"/>
        <item x="29"/>
        <item x="31"/>
        <item x="35"/>
        <item x="36"/>
        <item x="38"/>
        <item x="39"/>
        <item x="40"/>
        <item x="41"/>
        <item x="44"/>
        <item x="45"/>
        <item x="46"/>
      </items>
    </pivotField>
    <pivotField name="Expense Title" axis="axisRow" compact="0" outline="0" showAll="0">
      <items count="71">
        <item x="42"/>
        <item x="0"/>
        <item m="1" x="66"/>
        <item x="33"/>
        <item m="1" x="56"/>
        <item x="7"/>
        <item x="15"/>
        <item m="1" x="53"/>
        <item x="14"/>
        <item m="1" x="61"/>
        <item x="8"/>
        <item x="26"/>
        <item m="1" x="58"/>
        <item x="18"/>
        <item m="1" x="54"/>
        <item m="1" x="62"/>
        <item m="1" x="50"/>
        <item x="24"/>
        <item m="1" x="48"/>
        <item x="30"/>
        <item x="6"/>
        <item x="32"/>
        <item x="37"/>
        <item m="1" x="69"/>
        <item m="1" x="64"/>
        <item x="34"/>
        <item m="1" x="68"/>
        <item m="1" x="57"/>
        <item m="1" x="49"/>
        <item m="1" x="55"/>
        <item x="5"/>
        <item m="1" x="67"/>
        <item x="1"/>
        <item x="3"/>
        <item x="22"/>
        <item x="12"/>
        <item m="1" x="47"/>
        <item x="20"/>
        <item x="23"/>
        <item x="43"/>
        <item m="1" x="60"/>
        <item m="1" x="59"/>
        <item x="27"/>
        <item m="1" x="65"/>
        <item m="1" x="63"/>
        <item m="1" x="51"/>
        <item m="1" x="52"/>
        <item x="2"/>
        <item x="4"/>
        <item x="9"/>
        <item x="10"/>
        <item x="11"/>
        <item x="13"/>
        <item x="16"/>
        <item x="17"/>
        <item x="19"/>
        <item x="21"/>
        <item x="25"/>
        <item x="28"/>
        <item x="29"/>
        <item x="31"/>
        <item x="35"/>
        <item x="36"/>
        <item x="38"/>
        <item x="39"/>
        <item x="40"/>
        <item x="41"/>
        <item x="44"/>
        <item x="45"/>
        <item x="4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defaultSubtotal="0"/>
    <pivotField compact="0" outline="0" dragToRow="0" dragToCol="0" dragToPage="0" showAll="0" defaultSubtotal="0"/>
    <pivotField compact="0" outline="0" dragToRow="0" dragToCol="0" dragToPage="0" showAll="0" defaultSubtotal="0"/>
  </pivotFields>
  <rowFields count="3">
    <field x="21"/>
    <field x="23"/>
    <field x="24"/>
  </rowFields>
  <rowItems count="2">
    <i>
      <x v="8"/>
      <x v="54"/>
      <x v="54"/>
    </i>
    <i t="grand">
      <x/>
    </i>
  </rowItems>
  <colItems count="1">
    <i/>
  </colItems>
  <pageFields count="1">
    <pageField fld="18" hier="-1"/>
  </pageFields>
  <dataFields count="1">
    <dataField name="Revenue" fld="34" baseField="36" baseItem="46" numFmtId="44"/>
  </dataFields>
  <formats count="22">
    <format dxfId="111">
      <pivotArea type="all" dataOnly="0" outline="0" fieldPosition="0"/>
    </format>
    <format dxfId="110">
      <pivotArea outline="0" collapsedLevelsAreSubtotals="1" fieldPosition="0"/>
    </format>
    <format dxfId="109">
      <pivotArea field="21" type="button" dataOnly="0" labelOnly="1" outline="0" axis="axisRow" fieldPosition="0"/>
    </format>
    <format dxfId="108">
      <pivotArea field="23" type="button" dataOnly="0" labelOnly="1" outline="0" axis="axisRow" fieldPosition="1"/>
    </format>
    <format dxfId="107">
      <pivotArea field="24" type="button" dataOnly="0" labelOnly="1" outline="0" axis="axisRow" fieldPosition="2"/>
    </format>
    <format dxfId="106">
      <pivotArea dataOnly="0" labelOnly="1" outline="0" axis="axisValues" fieldPosition="0"/>
    </format>
    <format dxfId="105">
      <pivotArea dataOnly="0" labelOnly="1" outline="0" fieldPosition="0">
        <references count="1">
          <reference field="21" count="0"/>
        </references>
      </pivotArea>
    </format>
    <format dxfId="104">
      <pivotArea dataOnly="0" labelOnly="1" grandRow="1" outline="0" fieldPosition="0"/>
    </format>
    <format dxfId="103">
      <pivotArea dataOnly="0" labelOnly="1" outline="0" fieldPosition="0">
        <references count="2">
          <reference field="21" count="0" selected="0"/>
          <reference field="23" count="1">
            <x v="54"/>
          </reference>
        </references>
      </pivotArea>
    </format>
    <format dxfId="102">
      <pivotArea dataOnly="0" labelOnly="1" outline="0" fieldPosition="0">
        <references count="3">
          <reference field="21" count="0" selected="0"/>
          <reference field="23" count="1" selected="0">
            <x v="54"/>
          </reference>
          <reference field="24" count="1">
            <x v="54"/>
          </reference>
        </references>
      </pivotArea>
    </format>
    <format dxfId="101">
      <pivotArea dataOnly="0" labelOnly="1" outline="0" axis="axisValues" fieldPosition="0"/>
    </format>
    <format dxfId="100">
      <pivotArea type="all" dataOnly="0" outline="0" fieldPosition="0"/>
    </format>
    <format dxfId="99">
      <pivotArea outline="0" collapsedLevelsAreSubtotals="1" fieldPosition="0"/>
    </format>
    <format dxfId="98">
      <pivotArea field="21" type="button" dataOnly="0" labelOnly="1" outline="0" axis="axisRow" fieldPosition="0"/>
    </format>
    <format dxfId="97">
      <pivotArea field="23" type="button" dataOnly="0" labelOnly="1" outline="0" axis="axisRow" fieldPosition="1"/>
    </format>
    <format dxfId="96">
      <pivotArea field="24" type="button" dataOnly="0" labelOnly="1" outline="0" axis="axisRow" fieldPosition="2"/>
    </format>
    <format dxfId="95">
      <pivotArea dataOnly="0" labelOnly="1" outline="0" axis="axisValues" fieldPosition="0"/>
    </format>
    <format dxfId="94">
      <pivotArea dataOnly="0" labelOnly="1" outline="0" fieldPosition="0">
        <references count="1">
          <reference field="21" count="0"/>
        </references>
      </pivotArea>
    </format>
    <format dxfId="93">
      <pivotArea dataOnly="0" labelOnly="1" grandRow="1" outline="0" fieldPosition="0"/>
    </format>
    <format dxfId="92">
      <pivotArea dataOnly="0" labelOnly="1" outline="0" fieldPosition="0">
        <references count="2">
          <reference field="21" count="0" selected="0"/>
          <reference field="23" count="1">
            <x v="54"/>
          </reference>
        </references>
      </pivotArea>
    </format>
    <format dxfId="91">
      <pivotArea dataOnly="0" labelOnly="1" outline="0" fieldPosition="0">
        <references count="3">
          <reference field="21" count="0" selected="0"/>
          <reference field="23" count="1" selected="0">
            <x v="54"/>
          </reference>
          <reference field="24" count="1">
            <x v="54"/>
          </reference>
        </references>
      </pivotArea>
    </format>
    <format dxfId="90">
      <pivotArea dataOnly="0" labelOnly="1" outline="0" axis="axisValues" fieldPosition="0"/>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4" cacheId="2" applyNumberFormats="0" applyBorderFormats="0" applyFontFormats="0" applyPatternFormats="0" applyAlignmentFormats="0" applyWidthHeightFormats="1" dataCaption="Values" updatedVersion="6" minRefreshableVersion="3" showDrill="0" itemPrintTitles="1" createdVersion="6" indent="0" compact="0" compactData="0" multipleFieldFilters="0">
  <location ref="B51:J57" firstHeaderRow="1" firstDataRow="2" firstDataCol="7" rowPageCount="1" colPageCount="1"/>
  <pivotFields count="39">
    <pivotField compact="0" outline="0" showAll="0"/>
    <pivotField compact="0" outline="0" showAll="0"/>
    <pivotField compact="0" numFmtId="22" outline="0" showAll="0"/>
    <pivotField compact="0" outline="0" showAll="0"/>
    <pivotField name="Doc. Code" axis="axisRow" compact="0" outline="0" showAll="0" defaultSubtotal="0">
      <items count="170">
        <item m="1" x="139"/>
        <item m="1" x="151"/>
        <item x="2"/>
        <item m="1" x="88"/>
        <item m="1" x="82"/>
        <item x="3"/>
        <item m="1" x="102"/>
        <item m="1" x="101"/>
        <item m="1" x="89"/>
        <item m="1" x="87"/>
        <item x="41"/>
        <item m="1" x="113"/>
        <item x="49"/>
        <item m="1" x="152"/>
        <item x="39"/>
        <item m="1" x="107"/>
        <item m="1" x="134"/>
        <item m="1" x="135"/>
        <item m="1" x="131"/>
        <item m="1" x="83"/>
        <item m="1" x="119"/>
        <item m="1" x="118"/>
        <item m="1" x="132"/>
        <item m="1" x="164"/>
        <item m="1" x="122"/>
        <item m="1" x="150"/>
        <item m="1" x="123"/>
        <item m="1" x="124"/>
        <item m="1" x="147"/>
        <item m="1" x="120"/>
        <item m="1" x="100"/>
        <item m="1" x="137"/>
        <item m="1" x="156"/>
        <item m="1" x="98"/>
        <item m="1" x="162"/>
        <item m="1" x="144"/>
        <item m="1" x="166"/>
        <item m="1" x="121"/>
        <item m="1" x="85"/>
        <item m="1" x="125"/>
        <item m="1" x="127"/>
        <item m="1" x="116"/>
        <item m="1" x="106"/>
        <item m="1" x="168"/>
        <item m="1" x="109"/>
        <item m="1" x="117"/>
        <item m="1" x="129"/>
        <item m="1" x="126"/>
        <item m="1" x="155"/>
        <item m="1" x="104"/>
        <item m="1" x="169"/>
        <item m="1" x="167"/>
        <item m="1" x="112"/>
        <item m="1" x="153"/>
        <item m="1" x="141"/>
        <item m="1" x="160"/>
        <item m="1" x="143"/>
        <item m="1" x="165"/>
        <item m="1" x="110"/>
        <item m="1" x="108"/>
        <item m="1" x="128"/>
        <item m="1" x="92"/>
        <item m="1" x="90"/>
        <item m="1" x="93"/>
        <item m="1" x="154"/>
        <item m="1" x="136"/>
        <item m="1" x="99"/>
        <item m="1" x="133"/>
        <item m="1" x="157"/>
        <item m="1" x="138"/>
        <item m="1" x="114"/>
        <item m="1" x="84"/>
        <item m="1" x="145"/>
        <item m="1" x="86"/>
        <item m="1" x="103"/>
        <item m="1" x="146"/>
        <item m="1" x="163"/>
        <item m="1" x="149"/>
        <item m="1" x="159"/>
        <item m="1" x="96"/>
        <item m="1" x="97"/>
        <item m="1" x="148"/>
        <item m="1" x="130"/>
        <item m="1" x="105"/>
        <item x="5"/>
        <item m="1" x="158"/>
        <item m="1" x="140"/>
        <item m="1" x="111"/>
        <item m="1" x="95"/>
        <item m="1" x="94"/>
        <item m="1" x="142"/>
        <item m="1" x="115"/>
        <item m="1" x="91"/>
        <item m="1" x="161"/>
        <item x="0"/>
        <item x="1"/>
        <item x="4"/>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40"/>
        <item x="42"/>
        <item x="43"/>
        <item x="44"/>
        <item x="45"/>
        <item x="46"/>
        <item x="47"/>
        <item x="48"/>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s>
    </pivotField>
    <pivotField compact="0" outline="0" showAll="0"/>
    <pivotField compact="0" outline="0" showAll="0"/>
    <pivotField compact="0" outline="0" showAll="0"/>
    <pivotField compact="0" outline="0" showAll="0"/>
    <pivotField compact="0" numFmtId="14" outline="0" showAll="0"/>
    <pivotField name="Trans. Type" axis="axisRow" compact="0" outline="0" showAll="0" defaultSubtotal="0">
      <items count="32">
        <item m="1" x="26"/>
        <item x="3"/>
        <item x="2"/>
        <item m="1" x="25"/>
        <item x="7"/>
        <item x="1"/>
        <item m="1" x="31"/>
        <item m="1" x="29"/>
        <item m="1" x="28"/>
        <item x="13"/>
        <item x="12"/>
        <item x="19"/>
        <item x="15"/>
        <item m="1" x="27"/>
        <item x="23"/>
        <item x="0"/>
        <item x="24"/>
        <item m="1" x="30"/>
        <item x="20"/>
        <item x="16"/>
        <item x="10"/>
        <item x="4"/>
        <item x="5"/>
        <item x="6"/>
        <item x="8"/>
        <item x="9"/>
        <item x="11"/>
        <item x="14"/>
        <item x="17"/>
        <item x="18"/>
        <item x="21"/>
        <item x="22"/>
      </items>
    </pivotField>
    <pivotField compact="0" outline="0" showAll="0"/>
    <pivotField compact="0" outline="0" showAll="0">
      <items count="6">
        <item x="0"/>
        <item x="2"/>
        <item x="3"/>
        <item x="1"/>
        <item x="4"/>
        <item t="default"/>
      </items>
    </pivotField>
    <pivotField axis="axisRow" compact="0" outline="0" showAll="0" defaultSubtotal="0">
      <items count="13">
        <item x="0"/>
        <item m="1" x="12"/>
        <item m="1" x="11"/>
        <item x="1"/>
        <item x="2"/>
        <item x="3"/>
        <item x="4"/>
        <item x="5"/>
        <item x="6"/>
        <item x="7"/>
        <item x="8"/>
        <item x="9"/>
        <item x="10"/>
      </items>
    </pivotField>
    <pivotField compact="0" outline="0" showAll="0"/>
    <pivotField compact="0" outline="0" showAll="0"/>
    <pivotField compact="0" outline="0" showAll="0"/>
    <pivotField compact="0" outline="0" showAll="0"/>
    <pivotField axis="axisPage" compact="0" outline="0" multipleItemSelectionAllowed="1" showAll="0">
      <items count="15">
        <item m="1" x="11"/>
        <item h="1" m="1" x="13"/>
        <item h="1" m="1" x="12"/>
        <item h="1" x="0"/>
        <item h="1" x="1"/>
        <item h="1" x="2"/>
        <item x="3"/>
        <item h="1" x="4"/>
        <item h="1" x="5"/>
        <item h="1" x="6"/>
        <item h="1" x="7"/>
        <item h="1" x="8"/>
        <item h="1" x="9"/>
        <item h="1" x="10"/>
        <item t="default"/>
      </items>
    </pivotField>
    <pivotField compact="0" outline="0" showAll="0"/>
    <pivotField compact="0" outline="0" showAll="0"/>
    <pivotField name="Primary Expense Code" axis="axisRow" compact="0" outline="0" showAll="0" sortType="ascending">
      <items count="13">
        <item x="2"/>
        <item x="6"/>
        <item x="1"/>
        <item x="3"/>
        <item x="0"/>
        <item x="8"/>
        <item x="5"/>
        <item m="1" x="10"/>
        <item m="1" x="11"/>
        <item h="1" x="7"/>
        <item h="1" x="4"/>
        <item h="1" x="9"/>
        <item t="default"/>
      </items>
    </pivotField>
    <pivotField axis="axisRow" compact="0" outline="0" showAll="0">
      <items count="13">
        <item x="8"/>
        <item x="6"/>
        <item x="0"/>
        <item x="4"/>
        <item x="2"/>
        <item x="1"/>
        <item m="1" x="11"/>
        <item x="3"/>
        <item m="1" x="10"/>
        <item x="5"/>
        <item x="7"/>
        <item x="9"/>
        <item t="default"/>
      </items>
    </pivotField>
    <pivotField name="Expense Code" axis="axisRow" compact="0" outline="0" showAll="0" sortType="ascending" defaultSubtotal="0">
      <items count="70">
        <item h="1" x="5"/>
        <item h="1" x="14"/>
        <item h="1" x="43"/>
        <item h="1" x="27"/>
        <item h="1" x="26"/>
        <item h="1" x="42"/>
        <item h="1" x="13"/>
        <item h="1" m="1" x="51"/>
        <item h="1" m="1" x="62"/>
        <item h="1" x="38"/>
        <item x="25"/>
        <item x="3"/>
        <item x="12"/>
        <item x="23"/>
        <item x="2"/>
        <item x="45"/>
        <item x="24"/>
        <item x="15"/>
        <item x="22"/>
        <item x="21"/>
        <item x="20"/>
        <item x="35"/>
        <item m="1" x="64"/>
        <item x="4"/>
        <item x="34"/>
        <item x="19"/>
        <item m="1" x="69"/>
        <item x="41"/>
        <item x="33"/>
        <item x="0"/>
        <item m="1" x="49"/>
        <item m="1" x="55"/>
        <item x="28"/>
        <item x="18"/>
        <item x="1"/>
        <item m="1" x="61"/>
        <item x="32"/>
        <item x="37"/>
        <item m="1" x="56"/>
        <item m="1" x="52"/>
        <item x="31"/>
        <item x="9"/>
        <item x="39"/>
        <item x="30"/>
        <item x="6"/>
        <item x="8"/>
        <item x="44"/>
        <item m="1" x="60"/>
        <item x="16"/>
        <item m="1" x="58"/>
        <item m="1" x="54"/>
        <item x="7"/>
        <item m="1" x="57"/>
        <item m="1" x="68"/>
        <item x="40"/>
        <item m="1" x="66"/>
        <item x="11"/>
        <item x="36"/>
        <item m="1" x="48"/>
        <item m="1" x="50"/>
        <item m="1" x="47"/>
        <item m="1" x="63"/>
        <item m="1" x="65"/>
        <item m="1" x="67"/>
        <item m="1" x="59"/>
        <item m="1" x="53"/>
        <item x="29"/>
        <item x="10"/>
        <item x="17"/>
        <item x="46"/>
      </items>
      <extLst>
        <ext xmlns:x14="http://schemas.microsoft.com/office/spreadsheetml/2009/9/main" uri="{2946ED86-A175-432a-8AC1-64E0C546D7DE}">
          <x14:pivotField fillDownLabels="1"/>
        </ext>
      </extLst>
    </pivotField>
    <pivotField name="Expense Title" axis="axisRow" compact="0" outline="0" showAll="0" defaultSubtotal="0">
      <items count="70">
        <item x="42"/>
        <item x="0"/>
        <item m="1" x="66"/>
        <item x="33"/>
        <item m="1" x="56"/>
        <item x="7"/>
        <item x="15"/>
        <item m="1" x="53"/>
        <item x="14"/>
        <item m="1" x="61"/>
        <item x="8"/>
        <item x="26"/>
        <item m="1" x="58"/>
        <item x="18"/>
        <item m="1" x="54"/>
        <item m="1" x="62"/>
        <item m="1" x="50"/>
        <item x="24"/>
        <item m="1" x="48"/>
        <item x="30"/>
        <item x="6"/>
        <item x="32"/>
        <item x="37"/>
        <item m="1" x="69"/>
        <item m="1" x="64"/>
        <item x="34"/>
        <item m="1" x="68"/>
        <item m="1" x="57"/>
        <item m="1" x="49"/>
        <item m="1" x="55"/>
        <item x="5"/>
        <item m="1" x="67"/>
        <item x="1"/>
        <item x="3"/>
        <item x="22"/>
        <item x="12"/>
        <item m="1" x="47"/>
        <item x="20"/>
        <item x="23"/>
        <item x="43"/>
        <item m="1" x="60"/>
        <item m="1" x="59"/>
        <item x="27"/>
        <item m="1" x="65"/>
        <item m="1" x="63"/>
        <item m="1" x="51"/>
        <item m="1" x="52"/>
        <item x="2"/>
        <item x="4"/>
        <item x="9"/>
        <item x="10"/>
        <item x="11"/>
        <item x="13"/>
        <item x="16"/>
        <item x="17"/>
        <item x="19"/>
        <item x="21"/>
        <item x="25"/>
        <item x="28"/>
        <item x="29"/>
        <item x="31"/>
        <item x="35"/>
        <item x="36"/>
        <item x="38"/>
        <item x="39"/>
        <item x="40"/>
        <item x="41"/>
        <item x="44"/>
        <item x="45"/>
        <item x="46"/>
      </items>
      <extLst>
        <ext xmlns:x14="http://schemas.microsoft.com/office/spreadsheetml/2009/9/main" uri="{2946ED86-A175-432a-8AC1-64E0C546D7DE}">
          <x14:pivotField fillDownLabels="1"/>
        </ext>
      </extLst>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axis="axisCol" compact="0" outline="0" showAll="0" defaultSubtotal="0">
      <items count="14">
        <item x="0"/>
        <item x="1"/>
        <item x="2"/>
        <item x="3"/>
        <item x="4"/>
        <item x="5"/>
        <item x="6"/>
        <item x="7"/>
        <item x="8"/>
        <item x="9"/>
        <item x="10"/>
        <item x="11"/>
        <item x="12"/>
        <item x="13"/>
      </items>
    </pivotField>
    <pivotField compact="0" outline="0" dragToRow="0" dragToCol="0" dragToPage="0" showAll="0" defaultSubtotal="0"/>
    <pivotField compact="0" outline="0" dragToRow="0" dragToCol="0" dragToPage="0" showAll="0" defaultSubtotal="0"/>
  </pivotFields>
  <rowFields count="7">
    <field x="21"/>
    <field x="22"/>
    <field x="23"/>
    <field x="24"/>
    <field x="4"/>
    <field x="10"/>
    <field x="13"/>
  </rowFields>
  <rowItems count="5">
    <i>
      <x v="4"/>
      <x v="2"/>
      <x v="54"/>
      <x v="65"/>
      <x v="147"/>
      <x v="15"/>
      <x v="5"/>
    </i>
    <i r="4">
      <x v="148"/>
      <x v="15"/>
      <x v="5"/>
    </i>
    <i t="default" r="1">
      <x v="2"/>
    </i>
    <i t="default">
      <x v="4"/>
    </i>
    <i t="grand">
      <x/>
    </i>
  </rowItems>
  <colFields count="1">
    <field x="36"/>
  </colFields>
  <colItems count="2">
    <i>
      <x v="8"/>
    </i>
    <i t="grand">
      <x/>
    </i>
  </colItems>
  <pageFields count="1">
    <pageField fld="18" hier="-1"/>
  </pageFields>
  <dataFields count="1">
    <dataField name="Summary of Expense" fld="34" baseField="0" baseItem="0" numFmtId="44"/>
  </dataField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6" minRefreshableVersion="3" showDrill="0" itemPrintTitles="1" createdVersion="6" indent="0" compact="0" compactData="0" multipleFieldFilters="0">
  <location ref="B29:G31" firstHeaderRow="0" firstDataRow="1" firstDataCol="2" rowPageCount="1" colPageCount="1"/>
  <pivotFields count="39">
    <pivotField compact="0" outline="0" showAll="0"/>
    <pivotField compact="0" outline="0" showAll="0"/>
    <pivotField compact="0" numFmtId="22" outline="0" showAll="0"/>
    <pivotField compact="0" outline="0" showAll="0"/>
    <pivotField compact="0" outline="0" showAll="0"/>
    <pivotField compact="0" outline="0" showAll="0"/>
    <pivotField compact="0" outline="0" showAll="0"/>
    <pivotField compact="0" outline="0" showAll="0"/>
    <pivotField compact="0" outline="0" showAll="0"/>
    <pivotField compact="0" numFmtId="14"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howAll="0"/>
    <pivotField compact="0" outline="0" showAll="0"/>
    <pivotField compact="0" outline="0" showAll="0">
      <items count="6">
        <item x="0"/>
        <item x="2"/>
        <item x="3"/>
        <item x="1"/>
        <item x="4"/>
        <item t="default"/>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15">
        <item m="1" x="11"/>
        <item h="1" m="1" x="13"/>
        <item h="1" m="1" x="12"/>
        <item h="1" x="0"/>
        <item h="1" x="1"/>
        <item h="1" x="2"/>
        <item x="3"/>
        <item h="1" x="4"/>
        <item h="1" x="5"/>
        <item h="1" x="6"/>
        <item h="1" x="7"/>
        <item h="1" x="8"/>
        <item h="1" x="9"/>
        <item h="1" x="10"/>
        <item t="default"/>
      </items>
    </pivotField>
    <pivotField compact="0" outline="0" showAll="0"/>
    <pivotField compact="0" outline="0" showAll="0"/>
    <pivotField name="Primary Expense Code" axis="axisRow" compact="0" outline="0" showAll="0" defaultSubtotal="0">
      <items count="12">
        <item x="2"/>
        <item x="6"/>
        <item x="1"/>
        <item x="3"/>
        <item x="0"/>
        <item x="8"/>
        <item m="1" x="10"/>
        <item m="1" x="11"/>
        <item h="1" x="4"/>
        <item x="5"/>
        <item x="7"/>
        <item h="1" x="9"/>
      </items>
    </pivotField>
    <pivotField name="Primary Expense Title" axis="axisRow" compact="0" outline="0" showAll="0">
      <items count="13">
        <item x="8"/>
        <item x="6"/>
        <item x="0"/>
        <item x="4"/>
        <item x="2"/>
        <item x="1"/>
        <item m="1" x="11"/>
        <item x="3"/>
        <item m="1" x="10"/>
        <item x="5"/>
        <item x="7"/>
        <item x="9"/>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compact="0" outline="0" showAll="0" defaultSubtotal="0">
      <items count="14">
        <item sd="0" x="0"/>
        <item sd="0" x="1"/>
        <item sd="0" x="2"/>
        <item sd="0" x="3"/>
        <item sd="0" x="4"/>
        <item sd="0" x="5"/>
        <item sd="0" x="6"/>
        <item sd="0" x="7"/>
        <item sd="0" x="8"/>
        <item sd="0" x="9"/>
        <item sd="0" x="10"/>
        <item sd="0" x="11"/>
        <item sd="0" x="12"/>
        <item sd="0" x="13"/>
      </items>
    </pivotField>
    <pivotField dataField="1" compact="0" outline="0" dragToRow="0" dragToCol="0" dragToPage="0" showAll="0" defaultSubtotal="0"/>
    <pivotField dataField="1" compact="0" outline="0" dragToRow="0" dragToCol="0" dragToPage="0" showAll="0" defaultSubtotal="0"/>
  </pivotFields>
  <rowFields count="2">
    <field x="21"/>
    <field x="22"/>
  </rowFields>
  <rowItems count="2">
    <i>
      <x v="4"/>
      <x v="2"/>
    </i>
    <i t="grand">
      <x/>
    </i>
  </rowItems>
  <colFields count="1">
    <field x="-2"/>
  </colFields>
  <colItems count="4">
    <i>
      <x/>
    </i>
    <i i="1">
      <x v="1"/>
    </i>
    <i i="2">
      <x v="2"/>
    </i>
    <i i="3">
      <x v="3"/>
    </i>
  </colItems>
  <pageFields count="1">
    <pageField fld="18" hier="-1"/>
  </pageFields>
  <dataFields count="4">
    <dataField name="Budget" fld="37" baseField="0" baseItem="0" numFmtId="44"/>
    <dataField name="Encumbrances" fld="35" baseField="34" baseItem="4" numFmtId="44"/>
    <dataField name="Expenses" fld="34" baseField="34" baseItem="4" numFmtId="44"/>
    <dataField name="Available Balance" fld="38" baseField="34" baseItem="4" numFmtId="44"/>
  </dataFields>
  <formats count="31">
    <format dxfId="142">
      <pivotArea type="all" dataOnly="0" outline="0" fieldPosition="0"/>
    </format>
    <format dxfId="141">
      <pivotArea outline="0" collapsedLevelsAreSubtotals="1" fieldPosition="0"/>
    </format>
    <format dxfId="140">
      <pivotArea field="21" type="button" dataOnly="0" labelOnly="1" outline="0" axis="axisRow" fieldPosition="0"/>
    </format>
    <format dxfId="139">
      <pivotArea field="22" type="button" dataOnly="0" labelOnly="1" outline="0" axis="axisRow" fieldPosition="1"/>
    </format>
    <format dxfId="138">
      <pivotArea dataOnly="0" labelOnly="1" outline="0" fieldPosition="0">
        <references count="1">
          <reference field="21" count="0"/>
        </references>
      </pivotArea>
    </format>
    <format dxfId="137">
      <pivotArea dataOnly="0" labelOnly="1" grandRow="1" outline="0" fieldPosition="0"/>
    </format>
    <format dxfId="136">
      <pivotArea dataOnly="0" labelOnly="1" outline="0" fieldPosition="0">
        <references count="2">
          <reference field="21" count="1" selected="0">
            <x v="0"/>
          </reference>
          <reference field="22" count="1">
            <x v="4"/>
          </reference>
        </references>
      </pivotArea>
    </format>
    <format dxfId="135">
      <pivotArea dataOnly="0" labelOnly="1" outline="0" fieldPosition="0">
        <references count="2">
          <reference field="21" count="1" selected="0">
            <x v="1"/>
          </reference>
          <reference field="22" count="1">
            <x v="1"/>
          </reference>
        </references>
      </pivotArea>
    </format>
    <format dxfId="134">
      <pivotArea dataOnly="0" labelOnly="1" outline="0" fieldPosition="0">
        <references count="2">
          <reference field="21" count="1" selected="0">
            <x v="2"/>
          </reference>
          <reference field="22" count="1">
            <x v="5"/>
          </reference>
        </references>
      </pivotArea>
    </format>
    <format dxfId="133">
      <pivotArea dataOnly="0" labelOnly="1" outline="0" fieldPosition="0">
        <references count="2">
          <reference field="21" count="1" selected="0">
            <x v="3"/>
          </reference>
          <reference field="22" count="1">
            <x v="7"/>
          </reference>
        </references>
      </pivotArea>
    </format>
    <format dxfId="132">
      <pivotArea dataOnly="0" labelOnly="1" outline="0" fieldPosition="0">
        <references count="2">
          <reference field="21" count="1" selected="0">
            <x v="4"/>
          </reference>
          <reference field="22" count="1">
            <x v="2"/>
          </reference>
        </references>
      </pivotArea>
    </format>
    <format dxfId="131">
      <pivotArea dataOnly="0" labelOnly="1" outline="0" fieldPosition="0">
        <references count="2">
          <reference field="21" count="1" selected="0">
            <x v="5"/>
          </reference>
          <reference field="22" count="1">
            <x v="0"/>
          </reference>
        </references>
      </pivotArea>
    </format>
    <format dxfId="130">
      <pivotArea dataOnly="0" labelOnly="1" outline="0" fieldPosition="0">
        <references count="2">
          <reference field="21" count="1" selected="0">
            <x v="6"/>
          </reference>
          <reference field="22" count="1">
            <x v="8"/>
          </reference>
        </references>
      </pivotArea>
    </format>
    <format dxfId="129">
      <pivotArea dataOnly="0" labelOnly="1" outline="0" fieldPosition="0">
        <references count="2">
          <reference field="21" count="1" selected="0">
            <x v="7"/>
          </reference>
          <reference field="22" count="1">
            <x v="6"/>
          </reference>
        </references>
      </pivotArea>
    </format>
    <format dxfId="128">
      <pivotArea dataOnly="0" labelOnly="1" outline="0" fieldPosition="0">
        <references count="1">
          <reference field="4294967294" count="4">
            <x v="0"/>
            <x v="1"/>
            <x v="2"/>
            <x v="3"/>
          </reference>
        </references>
      </pivotArea>
    </format>
    <format dxfId="127">
      <pivotArea type="all" dataOnly="0" outline="0" fieldPosition="0"/>
    </format>
    <format dxfId="126">
      <pivotArea outline="0" collapsedLevelsAreSubtotals="1" fieldPosition="0"/>
    </format>
    <format dxfId="125">
      <pivotArea field="21" type="button" dataOnly="0" labelOnly="1" outline="0" axis="axisRow" fieldPosition="0"/>
    </format>
    <format dxfId="124">
      <pivotArea field="22" type="button" dataOnly="0" labelOnly="1" outline="0" axis="axisRow" fieldPosition="1"/>
    </format>
    <format dxfId="123">
      <pivotArea dataOnly="0" labelOnly="1" outline="0" fieldPosition="0">
        <references count="1">
          <reference field="21" count="1">
            <x v="4"/>
          </reference>
        </references>
      </pivotArea>
    </format>
    <format dxfId="122">
      <pivotArea dataOnly="0" labelOnly="1" grandRow="1" outline="0" fieldPosition="0"/>
    </format>
    <format dxfId="121">
      <pivotArea dataOnly="0" labelOnly="1" outline="0" fieldPosition="0">
        <references count="2">
          <reference field="21" count="1" selected="0">
            <x v="4"/>
          </reference>
          <reference field="22" count="1">
            <x v="2"/>
          </reference>
        </references>
      </pivotArea>
    </format>
    <format dxfId="120">
      <pivotArea dataOnly="0" labelOnly="1" outline="0" fieldPosition="0">
        <references count="1">
          <reference field="4294967294" count="4">
            <x v="0"/>
            <x v="1"/>
            <x v="2"/>
            <x v="3"/>
          </reference>
        </references>
      </pivotArea>
    </format>
    <format dxfId="119">
      <pivotArea type="all" dataOnly="0" outline="0" fieldPosition="0"/>
    </format>
    <format dxfId="118">
      <pivotArea outline="0" collapsedLevelsAreSubtotals="1" fieldPosition="0"/>
    </format>
    <format dxfId="117">
      <pivotArea field="21" type="button" dataOnly="0" labelOnly="1" outline="0" axis="axisRow" fieldPosition="0"/>
    </format>
    <format dxfId="116">
      <pivotArea field="22" type="button" dataOnly="0" labelOnly="1" outline="0" axis="axisRow" fieldPosition="1"/>
    </format>
    <format dxfId="115">
      <pivotArea dataOnly="0" labelOnly="1" outline="0" fieldPosition="0">
        <references count="1">
          <reference field="21" count="1">
            <x v="4"/>
          </reference>
        </references>
      </pivotArea>
    </format>
    <format dxfId="114">
      <pivotArea dataOnly="0" labelOnly="1" grandRow="1" outline="0" fieldPosition="0"/>
    </format>
    <format dxfId="113">
      <pivotArea dataOnly="0" labelOnly="1" outline="0" fieldPosition="0">
        <references count="2">
          <reference field="21" count="1" selected="0">
            <x v="4"/>
          </reference>
          <reference field="22" count="1">
            <x v="2"/>
          </reference>
        </references>
      </pivotArea>
    </format>
    <format dxfId="112">
      <pivotArea dataOnly="0" labelOnly="1" outline="0" fieldPosition="0">
        <references count="1">
          <reference field="4294967294" count="4">
            <x v="0"/>
            <x v="1"/>
            <x v="2"/>
            <x v="3"/>
          </reference>
        </references>
      </pivotArea>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6" minRefreshableVersion="3" showDrill="0" itemPrintTitles="1" createdVersion="6" indent="0" compact="0" compactData="0" multipleFieldFilters="0">
  <location ref="B29:G31" firstHeaderRow="0" firstDataRow="1" firstDataCol="2" rowPageCount="1" colPageCount="1"/>
  <pivotFields count="39">
    <pivotField compact="0" outline="0" showAll="0"/>
    <pivotField compact="0" outline="0" showAll="0"/>
    <pivotField compact="0" numFmtId="22" outline="0" showAll="0"/>
    <pivotField compact="0" outline="0" showAll="0"/>
    <pivotField compact="0" outline="0" showAll="0"/>
    <pivotField compact="0" outline="0" showAll="0"/>
    <pivotField compact="0" outline="0" showAll="0"/>
    <pivotField compact="0" outline="0" showAll="0"/>
    <pivotField compact="0" outline="0" showAll="0"/>
    <pivotField compact="0" numFmtId="14"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howAll="0"/>
    <pivotField compact="0" outline="0" showAll="0"/>
    <pivotField compact="0" outline="0" showAll="0">
      <items count="6">
        <item x="0"/>
        <item x="2"/>
        <item x="3"/>
        <item x="1"/>
        <item x="4"/>
        <item t="default"/>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15">
        <item m="1" x="11"/>
        <item h="1" m="1" x="13"/>
        <item h="1" m="1" x="12"/>
        <item h="1" x="0"/>
        <item h="1" x="1"/>
        <item h="1" x="2"/>
        <item h="1" x="3"/>
        <item h="1" x="4"/>
        <item x="5"/>
        <item h="1" x="6"/>
        <item h="1" x="7"/>
        <item h="1" x="8"/>
        <item h="1" x="9"/>
        <item h="1" x="10"/>
        <item t="default"/>
      </items>
    </pivotField>
    <pivotField compact="0" outline="0" showAll="0"/>
    <pivotField compact="0" outline="0" showAll="0"/>
    <pivotField name="Primary Expense Code" axis="axisRow" compact="0" outline="0" showAll="0" defaultSubtotal="0">
      <items count="12">
        <item x="2"/>
        <item x="6"/>
        <item x="1"/>
        <item x="3"/>
        <item x="0"/>
        <item x="8"/>
        <item m="1" x="10"/>
        <item m="1" x="11"/>
        <item h="1" x="4"/>
        <item x="5"/>
        <item x="7"/>
        <item h="1" x="9"/>
      </items>
    </pivotField>
    <pivotField name="Primary Expense Title" axis="axisRow" compact="0" outline="0" showAll="0">
      <items count="13">
        <item x="8"/>
        <item x="6"/>
        <item x="0"/>
        <item x="4"/>
        <item x="2"/>
        <item x="1"/>
        <item m="1" x="11"/>
        <item x="3"/>
        <item m="1" x="10"/>
        <item x="5"/>
        <item x="7"/>
        <item x="9"/>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compact="0" outline="0" showAll="0" defaultSubtotal="0">
      <items count="14">
        <item sd="0" x="0"/>
        <item sd="0" x="1"/>
        <item sd="0" x="2"/>
        <item sd="0" x="3"/>
        <item sd="0" x="4"/>
        <item sd="0" x="5"/>
        <item sd="0" x="6"/>
        <item sd="0" x="7"/>
        <item sd="0" x="8"/>
        <item sd="0" x="9"/>
        <item sd="0" x="10"/>
        <item sd="0" x="11"/>
        <item sd="0" x="12"/>
        <item sd="0" x="13"/>
      </items>
    </pivotField>
    <pivotField dataField="1" compact="0" outline="0" dragToRow="0" dragToCol="0" dragToPage="0" showAll="0" defaultSubtotal="0"/>
    <pivotField dataField="1" compact="0" outline="0" dragToRow="0" dragToCol="0" dragToPage="0" showAll="0" defaultSubtotal="0"/>
  </pivotFields>
  <rowFields count="2">
    <field x="21"/>
    <field x="22"/>
  </rowFields>
  <rowItems count="2">
    <i>
      <x v="10"/>
      <x v="10"/>
    </i>
    <i t="grand">
      <x/>
    </i>
  </rowItems>
  <colFields count="1">
    <field x="-2"/>
  </colFields>
  <colItems count="4">
    <i>
      <x/>
    </i>
    <i i="1">
      <x v="1"/>
    </i>
    <i i="2">
      <x v="2"/>
    </i>
    <i i="3">
      <x v="3"/>
    </i>
  </colItems>
  <pageFields count="1">
    <pageField fld="18" hier="-1"/>
  </pageFields>
  <dataFields count="4">
    <dataField name="Budget" fld="37" baseField="0" baseItem="0" numFmtId="44"/>
    <dataField name="Encumbrances" fld="35" baseField="34" baseItem="4" numFmtId="44"/>
    <dataField name="Expenses" fld="34" baseField="34" baseItem="4" numFmtId="44"/>
    <dataField name="Available Balance" fld="38" baseField="34" baseItem="4" numFmtId="44"/>
  </dataFields>
  <formats count="53">
    <format dxfId="52">
      <pivotArea type="all" dataOnly="0" outline="0" fieldPosition="0"/>
    </format>
    <format dxfId="51">
      <pivotArea outline="0" collapsedLevelsAreSubtotals="1" fieldPosition="0"/>
    </format>
    <format dxfId="50">
      <pivotArea field="21" type="button" dataOnly="0" labelOnly="1" outline="0" axis="axisRow" fieldPosition="0"/>
    </format>
    <format dxfId="49">
      <pivotArea field="22" type="button" dataOnly="0" labelOnly="1" outline="0" axis="axisRow" fieldPosition="1"/>
    </format>
    <format dxfId="48">
      <pivotArea dataOnly="0" labelOnly="1" outline="0" fieldPosition="0">
        <references count="1">
          <reference field="21" count="0"/>
        </references>
      </pivotArea>
    </format>
    <format dxfId="47">
      <pivotArea dataOnly="0" labelOnly="1" grandRow="1" outline="0" fieldPosition="0"/>
    </format>
    <format dxfId="46">
      <pivotArea dataOnly="0" labelOnly="1" outline="0" fieldPosition="0">
        <references count="2">
          <reference field="21" count="1" selected="0">
            <x v="0"/>
          </reference>
          <reference field="22" count="1">
            <x v="4"/>
          </reference>
        </references>
      </pivotArea>
    </format>
    <format dxfId="45">
      <pivotArea dataOnly="0" labelOnly="1" outline="0" fieldPosition="0">
        <references count="2">
          <reference field="21" count="1" selected="0">
            <x v="1"/>
          </reference>
          <reference field="22" count="1">
            <x v="1"/>
          </reference>
        </references>
      </pivotArea>
    </format>
    <format dxfId="44">
      <pivotArea dataOnly="0" labelOnly="1" outline="0" fieldPosition="0">
        <references count="2">
          <reference field="21" count="1" selected="0">
            <x v="2"/>
          </reference>
          <reference field="22" count="1">
            <x v="5"/>
          </reference>
        </references>
      </pivotArea>
    </format>
    <format dxfId="43">
      <pivotArea dataOnly="0" labelOnly="1" outline="0" fieldPosition="0">
        <references count="2">
          <reference field="21" count="1" selected="0">
            <x v="3"/>
          </reference>
          <reference field="22" count="1">
            <x v="7"/>
          </reference>
        </references>
      </pivotArea>
    </format>
    <format dxfId="42">
      <pivotArea dataOnly="0" labelOnly="1" outline="0" fieldPosition="0">
        <references count="2">
          <reference field="21" count="1" selected="0">
            <x v="4"/>
          </reference>
          <reference field="22" count="1">
            <x v="2"/>
          </reference>
        </references>
      </pivotArea>
    </format>
    <format dxfId="41">
      <pivotArea dataOnly="0" labelOnly="1" outline="0" fieldPosition="0">
        <references count="2">
          <reference field="21" count="1" selected="0">
            <x v="5"/>
          </reference>
          <reference field="22" count="1">
            <x v="0"/>
          </reference>
        </references>
      </pivotArea>
    </format>
    <format dxfId="40">
      <pivotArea dataOnly="0" labelOnly="1" outline="0" fieldPosition="0">
        <references count="2">
          <reference field="21" count="1" selected="0">
            <x v="6"/>
          </reference>
          <reference field="22" count="1">
            <x v="8"/>
          </reference>
        </references>
      </pivotArea>
    </format>
    <format dxfId="39">
      <pivotArea dataOnly="0" labelOnly="1" outline="0" fieldPosition="0">
        <references count="2">
          <reference field="21" count="1" selected="0">
            <x v="7"/>
          </reference>
          <reference field="22" count="1">
            <x v="6"/>
          </reference>
        </references>
      </pivotArea>
    </format>
    <format dxfId="38">
      <pivotArea dataOnly="0" labelOnly="1" outline="0" fieldPosition="0">
        <references count="1">
          <reference field="4294967294" count="4">
            <x v="0"/>
            <x v="1"/>
            <x v="2"/>
            <x v="3"/>
          </reference>
        </references>
      </pivotArea>
    </format>
    <format dxfId="37">
      <pivotArea type="all" dataOnly="0" outline="0" fieldPosition="0"/>
    </format>
    <format dxfId="36">
      <pivotArea outline="0" collapsedLevelsAreSubtotals="1" fieldPosition="0"/>
    </format>
    <format dxfId="35">
      <pivotArea field="21" type="button" dataOnly="0" labelOnly="1" outline="0" axis="axisRow" fieldPosition="0"/>
    </format>
    <format dxfId="34">
      <pivotArea field="22" type="button" dataOnly="0" labelOnly="1" outline="0" axis="axisRow" fieldPosition="1"/>
    </format>
    <format dxfId="33">
      <pivotArea dataOnly="0" labelOnly="1" outline="0" fieldPosition="0">
        <references count="1">
          <reference field="21" count="1">
            <x v="4"/>
          </reference>
        </references>
      </pivotArea>
    </format>
    <format dxfId="32">
      <pivotArea dataOnly="0" labelOnly="1" grandRow="1" outline="0" fieldPosition="0"/>
    </format>
    <format dxfId="31">
      <pivotArea dataOnly="0" labelOnly="1" outline="0" fieldPosition="0">
        <references count="2">
          <reference field="21" count="1" selected="0">
            <x v="4"/>
          </reference>
          <reference field="22" count="1">
            <x v="2"/>
          </reference>
        </references>
      </pivotArea>
    </format>
    <format dxfId="30">
      <pivotArea dataOnly="0" labelOnly="1" outline="0" fieldPosition="0">
        <references count="1">
          <reference field="4294967294" count="4">
            <x v="0"/>
            <x v="1"/>
            <x v="2"/>
            <x v="3"/>
          </reference>
        </references>
      </pivotArea>
    </format>
    <format dxfId="29">
      <pivotArea type="all" dataOnly="0" outline="0" fieldPosition="0"/>
    </format>
    <format dxfId="28">
      <pivotArea outline="0" collapsedLevelsAreSubtotals="1" fieldPosition="0"/>
    </format>
    <format dxfId="27">
      <pivotArea field="21" type="button" dataOnly="0" labelOnly="1" outline="0" axis="axisRow" fieldPosition="0"/>
    </format>
    <format dxfId="26">
      <pivotArea field="22" type="button" dataOnly="0" labelOnly="1" outline="0" axis="axisRow" fieldPosition="1"/>
    </format>
    <format dxfId="25">
      <pivotArea dataOnly="0" labelOnly="1" outline="0" fieldPosition="0">
        <references count="1">
          <reference field="21" count="1">
            <x v="4"/>
          </reference>
        </references>
      </pivotArea>
    </format>
    <format dxfId="24">
      <pivotArea dataOnly="0" labelOnly="1" grandRow="1" outline="0" fieldPosition="0"/>
    </format>
    <format dxfId="23">
      <pivotArea dataOnly="0" labelOnly="1" outline="0" fieldPosition="0">
        <references count="2">
          <reference field="21" count="1" selected="0">
            <x v="4"/>
          </reference>
          <reference field="22" count="1">
            <x v="2"/>
          </reference>
        </references>
      </pivotArea>
    </format>
    <format dxfId="22">
      <pivotArea dataOnly="0" labelOnly="1" outline="0" fieldPosition="0">
        <references count="1">
          <reference field="4294967294" count="4">
            <x v="0"/>
            <x v="1"/>
            <x v="2"/>
            <x v="3"/>
          </reference>
        </references>
      </pivotArea>
    </format>
    <format dxfId="21">
      <pivotArea dataOnly="0" labelOnly="1" outline="0" fieldPosition="0">
        <references count="1">
          <reference field="21" count="7">
            <x v="0"/>
            <x v="1"/>
            <x v="2"/>
            <x v="3"/>
            <x v="4"/>
            <x v="5"/>
            <x v="9"/>
          </reference>
        </references>
      </pivotArea>
    </format>
    <format dxfId="20">
      <pivotArea dataOnly="0" labelOnly="1" outline="0" fieldPosition="0">
        <references count="2">
          <reference field="21" count="1" selected="0">
            <x v="0"/>
          </reference>
          <reference field="22" count="1">
            <x v="4"/>
          </reference>
        </references>
      </pivotArea>
    </format>
    <format dxfId="19">
      <pivotArea dataOnly="0" labelOnly="1" outline="0" fieldPosition="0">
        <references count="2">
          <reference field="21" count="1" selected="0">
            <x v="1"/>
          </reference>
          <reference field="22" count="1">
            <x v="1"/>
          </reference>
        </references>
      </pivotArea>
    </format>
    <format dxfId="18">
      <pivotArea dataOnly="0" labelOnly="1" outline="0" fieldPosition="0">
        <references count="2">
          <reference field="21" count="1" selected="0">
            <x v="2"/>
          </reference>
          <reference field="22" count="1">
            <x v="5"/>
          </reference>
        </references>
      </pivotArea>
    </format>
    <format dxfId="17">
      <pivotArea dataOnly="0" labelOnly="1" outline="0" fieldPosition="0">
        <references count="2">
          <reference field="21" count="1" selected="0">
            <x v="3"/>
          </reference>
          <reference field="22" count="1">
            <x v="7"/>
          </reference>
        </references>
      </pivotArea>
    </format>
    <format dxfId="16">
      <pivotArea dataOnly="0" labelOnly="1" outline="0" fieldPosition="0">
        <references count="2">
          <reference field="21" count="1" selected="0">
            <x v="4"/>
          </reference>
          <reference field="22" count="1">
            <x v="2"/>
          </reference>
        </references>
      </pivotArea>
    </format>
    <format dxfId="15">
      <pivotArea dataOnly="0" labelOnly="1" outline="0" fieldPosition="0">
        <references count="2">
          <reference field="21" count="1" selected="0">
            <x v="5"/>
          </reference>
          <reference field="22" count="1">
            <x v="0"/>
          </reference>
        </references>
      </pivotArea>
    </format>
    <format dxfId="14">
      <pivotArea dataOnly="0" labelOnly="1" outline="0" fieldPosition="0">
        <references count="2">
          <reference field="21" count="1" selected="0">
            <x v="9"/>
          </reference>
          <reference field="22" count="1">
            <x v="9"/>
          </reference>
        </references>
      </pivotArea>
    </format>
    <format dxfId="13">
      <pivotArea type="all" dataOnly="0" outline="0" fieldPosition="0"/>
    </format>
    <format dxfId="12">
      <pivotArea outline="0" collapsedLevelsAreSubtotals="1" fieldPosition="0"/>
    </format>
    <format dxfId="11">
      <pivotArea field="21" type="button" dataOnly="0" labelOnly="1" outline="0" axis="axisRow" fieldPosition="0"/>
    </format>
    <format dxfId="10">
      <pivotArea field="22" type="button" dataOnly="0" labelOnly="1" outline="0" axis="axisRow" fieldPosition="1"/>
    </format>
    <format dxfId="9">
      <pivotArea dataOnly="0" labelOnly="1" outline="0" fieldPosition="0">
        <references count="1">
          <reference field="21" count="7">
            <x v="0"/>
            <x v="1"/>
            <x v="2"/>
            <x v="3"/>
            <x v="4"/>
            <x v="5"/>
            <x v="9"/>
          </reference>
        </references>
      </pivotArea>
    </format>
    <format dxfId="8">
      <pivotArea dataOnly="0" labelOnly="1" grandRow="1" outline="0" fieldPosition="0"/>
    </format>
    <format dxfId="7">
      <pivotArea dataOnly="0" labelOnly="1" outline="0" fieldPosition="0">
        <references count="2">
          <reference field="21" count="1" selected="0">
            <x v="0"/>
          </reference>
          <reference field="22" count="1">
            <x v="4"/>
          </reference>
        </references>
      </pivotArea>
    </format>
    <format dxfId="6">
      <pivotArea dataOnly="0" labelOnly="1" outline="0" fieldPosition="0">
        <references count="2">
          <reference field="21" count="1" selected="0">
            <x v="1"/>
          </reference>
          <reference field="22" count="1">
            <x v="1"/>
          </reference>
        </references>
      </pivotArea>
    </format>
    <format dxfId="5">
      <pivotArea dataOnly="0" labelOnly="1" outline="0" fieldPosition="0">
        <references count="2">
          <reference field="21" count="1" selected="0">
            <x v="2"/>
          </reference>
          <reference field="22" count="1">
            <x v="5"/>
          </reference>
        </references>
      </pivotArea>
    </format>
    <format dxfId="4">
      <pivotArea dataOnly="0" labelOnly="1" outline="0" fieldPosition="0">
        <references count="2">
          <reference field="21" count="1" selected="0">
            <x v="3"/>
          </reference>
          <reference field="22" count="1">
            <x v="7"/>
          </reference>
        </references>
      </pivotArea>
    </format>
    <format dxfId="3">
      <pivotArea dataOnly="0" labelOnly="1" outline="0" fieldPosition="0">
        <references count="2">
          <reference field="21" count="1" selected="0">
            <x v="4"/>
          </reference>
          <reference field="22" count="1">
            <x v="2"/>
          </reference>
        </references>
      </pivotArea>
    </format>
    <format dxfId="2">
      <pivotArea dataOnly="0" labelOnly="1" outline="0" fieldPosition="0">
        <references count="2">
          <reference field="21" count="1" selected="0">
            <x v="5"/>
          </reference>
          <reference field="22" count="1">
            <x v="0"/>
          </reference>
        </references>
      </pivotArea>
    </format>
    <format dxfId="1">
      <pivotArea dataOnly="0" labelOnly="1" outline="0" fieldPosition="0">
        <references count="2">
          <reference field="21" count="1" selected="0">
            <x v="9"/>
          </reference>
          <reference field="22" count="1">
            <x v="9"/>
          </reference>
        </references>
      </pivotArea>
    </format>
    <format dxfId="0">
      <pivotArea dataOnly="0" labelOnly="1" outline="0" fieldPosition="0">
        <references count="1">
          <reference field="4294967294" count="4">
            <x v="0"/>
            <x v="1"/>
            <x v="2"/>
            <x v="3"/>
          </reference>
        </references>
      </pivotArea>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le4" cacheId="2" applyNumberFormats="0" applyBorderFormats="0" applyFontFormats="0" applyPatternFormats="0" applyAlignmentFormats="0" applyWidthHeightFormats="1" dataCaption="Values" updatedVersion="6" minRefreshableVersion="3" showDrill="0" itemPrintTitles="1" createdVersion="6" indent="0" compact="0" compactData="0" multipleFieldFilters="0">
  <location ref="B51:I53" firstHeaderRow="1" firstDataRow="2" firstDataCol="7" rowPageCount="1" colPageCount="1"/>
  <pivotFields count="39">
    <pivotField compact="0" outline="0" showAll="0"/>
    <pivotField compact="0" outline="0" showAll="0"/>
    <pivotField compact="0" numFmtId="22" outline="0" showAll="0"/>
    <pivotField compact="0" outline="0" showAll="0"/>
    <pivotField name="Doc. Code" axis="axisRow" compact="0" outline="0" showAll="0" defaultSubtotal="0">
      <items count="170">
        <item m="1" x="139"/>
        <item m="1" x="151"/>
        <item x="2"/>
        <item m="1" x="88"/>
        <item m="1" x="82"/>
        <item x="3"/>
        <item m="1" x="102"/>
        <item m="1" x="101"/>
        <item m="1" x="89"/>
        <item m="1" x="87"/>
        <item x="41"/>
        <item m="1" x="113"/>
        <item x="49"/>
        <item m="1" x="152"/>
        <item x="39"/>
        <item m="1" x="107"/>
        <item m="1" x="134"/>
        <item m="1" x="135"/>
        <item m="1" x="131"/>
        <item m="1" x="83"/>
        <item m="1" x="119"/>
        <item m="1" x="118"/>
        <item m="1" x="132"/>
        <item m="1" x="164"/>
        <item m="1" x="122"/>
        <item m="1" x="150"/>
        <item m="1" x="123"/>
        <item m="1" x="124"/>
        <item m="1" x="147"/>
        <item m="1" x="120"/>
        <item m="1" x="100"/>
        <item m="1" x="137"/>
        <item m="1" x="156"/>
        <item m="1" x="98"/>
        <item m="1" x="162"/>
        <item m="1" x="144"/>
        <item m="1" x="166"/>
        <item m="1" x="121"/>
        <item m="1" x="85"/>
        <item m="1" x="125"/>
        <item m="1" x="127"/>
        <item m="1" x="116"/>
        <item m="1" x="106"/>
        <item m="1" x="168"/>
        <item m="1" x="109"/>
        <item m="1" x="117"/>
        <item m="1" x="129"/>
        <item m="1" x="126"/>
        <item m="1" x="155"/>
        <item m="1" x="104"/>
        <item m="1" x="169"/>
        <item m="1" x="167"/>
        <item m="1" x="112"/>
        <item m="1" x="153"/>
        <item m="1" x="141"/>
        <item m="1" x="160"/>
        <item m="1" x="143"/>
        <item m="1" x="165"/>
        <item m="1" x="110"/>
        <item m="1" x="108"/>
        <item m="1" x="128"/>
        <item m="1" x="92"/>
        <item m="1" x="90"/>
        <item m="1" x="93"/>
        <item m="1" x="154"/>
        <item m="1" x="136"/>
        <item m="1" x="99"/>
        <item m="1" x="133"/>
        <item m="1" x="157"/>
        <item m="1" x="138"/>
        <item m="1" x="114"/>
        <item m="1" x="84"/>
        <item m="1" x="145"/>
        <item m="1" x="86"/>
        <item m="1" x="103"/>
        <item m="1" x="146"/>
        <item m="1" x="163"/>
        <item m="1" x="149"/>
        <item m="1" x="159"/>
        <item m="1" x="96"/>
        <item m="1" x="97"/>
        <item m="1" x="148"/>
        <item m="1" x="130"/>
        <item m="1" x="105"/>
        <item x="5"/>
        <item m="1" x="158"/>
        <item m="1" x="140"/>
        <item m="1" x="111"/>
        <item m="1" x="95"/>
        <item m="1" x="94"/>
        <item m="1" x="142"/>
        <item m="1" x="115"/>
        <item m="1" x="91"/>
        <item m="1" x="161"/>
        <item x="0"/>
        <item x="1"/>
        <item x="4"/>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40"/>
        <item x="42"/>
        <item x="43"/>
        <item x="44"/>
        <item x="45"/>
        <item x="46"/>
        <item x="47"/>
        <item x="48"/>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s>
    </pivotField>
    <pivotField compact="0" outline="0" showAll="0"/>
    <pivotField compact="0" outline="0" showAll="0"/>
    <pivotField compact="0" outline="0" showAll="0"/>
    <pivotField compact="0" outline="0" showAll="0"/>
    <pivotField compact="0" numFmtId="14" outline="0" showAll="0"/>
    <pivotField name="Trans. Type" axis="axisRow" compact="0" outline="0" showAll="0" defaultSubtotal="0">
      <items count="32">
        <item m="1" x="26"/>
        <item x="3"/>
        <item x="2"/>
        <item m="1" x="25"/>
        <item x="7"/>
        <item x="1"/>
        <item m="1" x="31"/>
        <item m="1" x="29"/>
        <item m="1" x="28"/>
        <item x="13"/>
        <item x="12"/>
        <item x="19"/>
        <item x="15"/>
        <item m="1" x="27"/>
        <item x="23"/>
        <item x="0"/>
        <item x="24"/>
        <item m="1" x="30"/>
        <item x="20"/>
        <item x="16"/>
        <item x="10"/>
        <item x="4"/>
        <item x="5"/>
        <item x="6"/>
        <item x="8"/>
        <item x="9"/>
        <item x="11"/>
        <item x="14"/>
        <item x="17"/>
        <item x="18"/>
        <item x="21"/>
        <item x="22"/>
      </items>
    </pivotField>
    <pivotField compact="0" outline="0" showAll="0"/>
    <pivotField compact="0" outline="0" showAll="0">
      <items count="6">
        <item x="0"/>
        <item x="2"/>
        <item x="3"/>
        <item x="1"/>
        <item x="4"/>
        <item t="default"/>
      </items>
    </pivotField>
    <pivotField axis="axisRow" compact="0" outline="0" showAll="0" defaultSubtotal="0">
      <items count="13">
        <item x="0"/>
        <item m="1" x="12"/>
        <item m="1" x="11"/>
        <item x="1"/>
        <item x="2"/>
        <item x="3"/>
        <item x="4"/>
        <item x="5"/>
        <item x="6"/>
        <item x="7"/>
        <item x="8"/>
        <item x="9"/>
        <item x="10"/>
      </items>
    </pivotField>
    <pivotField compact="0" outline="0" showAll="0"/>
    <pivotField compact="0" outline="0" showAll="0"/>
    <pivotField compact="0" outline="0" showAll="0"/>
    <pivotField compact="0" outline="0" showAll="0"/>
    <pivotField axis="axisPage" compact="0" outline="0" multipleItemSelectionAllowed="1" showAll="0">
      <items count="15">
        <item m="1" x="11"/>
        <item h="1" m="1" x="13"/>
        <item h="1" m="1" x="12"/>
        <item h="1" x="0"/>
        <item h="1" x="1"/>
        <item h="1" x="2"/>
        <item h="1" x="3"/>
        <item h="1" x="4"/>
        <item x="5"/>
        <item h="1" x="6"/>
        <item h="1" x="7"/>
        <item h="1" x="8"/>
        <item h="1" x="9"/>
        <item h="1" x="10"/>
        <item t="default"/>
      </items>
    </pivotField>
    <pivotField compact="0" outline="0" showAll="0"/>
    <pivotField compact="0" outline="0" showAll="0"/>
    <pivotField name="Primary Expense Code" axis="axisRow" compact="0" outline="0" showAll="0" sortType="ascending">
      <items count="13">
        <item x="2"/>
        <item x="6"/>
        <item x="1"/>
        <item x="3"/>
        <item x="0"/>
        <item x="8"/>
        <item x="5"/>
        <item m="1" x="10"/>
        <item m="1" x="11"/>
        <item h="1" x="7"/>
        <item h="1" x="4"/>
        <item h="1" x="9"/>
        <item t="default"/>
      </items>
    </pivotField>
    <pivotField axis="axisRow" compact="0" outline="0" showAll="0">
      <items count="13">
        <item x="8"/>
        <item x="6"/>
        <item x="0"/>
        <item x="4"/>
        <item x="2"/>
        <item x="1"/>
        <item m="1" x="11"/>
        <item x="3"/>
        <item m="1" x="10"/>
        <item x="5"/>
        <item x="7"/>
        <item x="9"/>
        <item t="default"/>
      </items>
    </pivotField>
    <pivotField name="Expense Code" axis="axisRow" compact="0" outline="0" showAll="0" sortType="ascending" defaultSubtotal="0">
      <items count="70">
        <item h="1" x="5"/>
        <item h="1" x="14"/>
        <item h="1" x="43"/>
        <item h="1" x="27"/>
        <item h="1" x="26"/>
        <item h="1" x="42"/>
        <item h="1" x="13"/>
        <item h="1" m="1" x="51"/>
        <item h="1" m="1" x="62"/>
        <item h="1" x="38"/>
        <item x="25"/>
        <item x="3"/>
        <item x="12"/>
        <item x="23"/>
        <item x="2"/>
        <item x="45"/>
        <item x="24"/>
        <item x="15"/>
        <item x="22"/>
        <item x="21"/>
        <item x="20"/>
        <item x="35"/>
        <item m="1" x="64"/>
        <item x="4"/>
        <item x="34"/>
        <item x="19"/>
        <item m="1" x="69"/>
        <item x="41"/>
        <item x="33"/>
        <item x="0"/>
        <item m="1" x="49"/>
        <item m="1" x="55"/>
        <item x="28"/>
        <item x="18"/>
        <item x="1"/>
        <item m="1" x="61"/>
        <item x="32"/>
        <item x="37"/>
        <item m="1" x="56"/>
        <item m="1" x="52"/>
        <item x="31"/>
        <item x="9"/>
        <item x="39"/>
        <item x="30"/>
        <item x="6"/>
        <item x="8"/>
        <item x="44"/>
        <item m="1" x="60"/>
        <item x="16"/>
        <item m="1" x="58"/>
        <item m="1" x="54"/>
        <item x="7"/>
        <item m="1" x="57"/>
        <item m="1" x="68"/>
        <item x="40"/>
        <item m="1" x="66"/>
        <item x="11"/>
        <item x="36"/>
        <item m="1" x="48"/>
        <item m="1" x="50"/>
        <item m="1" x="47"/>
        <item m="1" x="63"/>
        <item m="1" x="65"/>
        <item m="1" x="67"/>
        <item m="1" x="59"/>
        <item m="1" x="53"/>
        <item x="29"/>
        <item x="10"/>
        <item x="17"/>
        <item x="46"/>
      </items>
      <extLst>
        <ext xmlns:x14="http://schemas.microsoft.com/office/spreadsheetml/2009/9/main" uri="{2946ED86-A175-432a-8AC1-64E0C546D7DE}">
          <x14:pivotField fillDownLabels="1"/>
        </ext>
      </extLst>
    </pivotField>
    <pivotField name="Expense Title" axis="axisRow" compact="0" outline="0" showAll="0" defaultSubtotal="0">
      <items count="70">
        <item x="42"/>
        <item x="0"/>
        <item m="1" x="66"/>
        <item x="33"/>
        <item m="1" x="56"/>
        <item x="7"/>
        <item x="15"/>
        <item m="1" x="53"/>
        <item x="14"/>
        <item m="1" x="61"/>
        <item x="8"/>
        <item x="26"/>
        <item m="1" x="58"/>
        <item x="18"/>
        <item m="1" x="54"/>
        <item m="1" x="62"/>
        <item m="1" x="50"/>
        <item x="24"/>
        <item m="1" x="48"/>
        <item x="30"/>
        <item x="6"/>
        <item x="32"/>
        <item x="37"/>
        <item m="1" x="69"/>
        <item m="1" x="64"/>
        <item x="34"/>
        <item m="1" x="68"/>
        <item m="1" x="57"/>
        <item m="1" x="49"/>
        <item m="1" x="55"/>
        <item x="5"/>
        <item m="1" x="67"/>
        <item x="1"/>
        <item x="3"/>
        <item x="22"/>
        <item x="12"/>
        <item m="1" x="47"/>
        <item x="20"/>
        <item x="23"/>
        <item x="43"/>
        <item m="1" x="60"/>
        <item m="1" x="59"/>
        <item x="27"/>
        <item m="1" x="65"/>
        <item m="1" x="63"/>
        <item m="1" x="51"/>
        <item m="1" x="52"/>
        <item x="2"/>
        <item x="4"/>
        <item x="9"/>
        <item x="10"/>
        <item x="11"/>
        <item x="13"/>
        <item x="16"/>
        <item x="17"/>
        <item x="19"/>
        <item x="21"/>
        <item x="25"/>
        <item x="28"/>
        <item x="29"/>
        <item x="31"/>
        <item x="35"/>
        <item x="36"/>
        <item x="38"/>
        <item x="39"/>
        <item x="40"/>
        <item x="41"/>
        <item x="44"/>
        <item x="45"/>
        <item x="46"/>
      </items>
      <extLst>
        <ext xmlns:x14="http://schemas.microsoft.com/office/spreadsheetml/2009/9/main" uri="{2946ED86-A175-432a-8AC1-64E0C546D7DE}">
          <x14:pivotField fillDownLabels="1"/>
        </ext>
      </extLst>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axis="axisCol" compact="0" outline="0" showAll="0" defaultSubtotal="0">
      <items count="14">
        <item x="0"/>
        <item x="1"/>
        <item x="2"/>
        <item x="3"/>
        <item x="4"/>
        <item x="5"/>
        <item x="6"/>
        <item x="7"/>
        <item x="8"/>
        <item x="9"/>
        <item x="10"/>
        <item x="11"/>
        <item x="12"/>
        <item x="13"/>
      </items>
    </pivotField>
    <pivotField compact="0" outline="0" dragToRow="0" dragToCol="0" dragToPage="0" showAll="0" defaultSubtotal="0"/>
    <pivotField compact="0" outline="0" dragToRow="0" dragToCol="0" dragToPage="0" showAll="0" defaultSubtotal="0"/>
  </pivotFields>
  <rowFields count="7">
    <field x="21"/>
    <field x="22"/>
    <field x="23"/>
    <field x="24"/>
    <field x="4"/>
    <field x="10"/>
    <field x="13"/>
  </rowFields>
  <rowItems count="1">
    <i t="grand">
      <x/>
    </i>
  </rowItems>
  <colFields count="1">
    <field x="36"/>
  </colFields>
  <colItems count="1">
    <i t="grand">
      <x/>
    </i>
  </colItems>
  <pageFields count="1">
    <pageField fld="18" hier="-1"/>
  </pageFields>
  <dataFields count="1">
    <dataField name="Summary of Expense" fld="34" baseField="0" baseItem="0" numFmtId="44"/>
  </dataField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PivotTable3" cacheId="2" applyNumberFormats="0" applyBorderFormats="0" applyFontFormats="0" applyPatternFormats="0" applyAlignmentFormats="0" applyWidthHeightFormats="1" dataCaption="Values" updatedVersion="6" minRefreshableVersion="3" showDrill="0" itemPrintTitles="1" createdVersion="6" indent="0" compact="0" compactData="0" multipleFieldFilters="0">
  <location ref="B19:E20" firstHeaderRow="1" firstDataRow="1" firstDataCol="3" rowPageCount="1" colPageCount="1"/>
  <pivotFields count="39">
    <pivotField compact="0" outline="0" showAll="0"/>
    <pivotField compact="0" outline="0" showAll="0"/>
    <pivotField compact="0" numFmtId="22" outline="0" showAll="0"/>
    <pivotField compact="0" outline="0" showAll="0"/>
    <pivotField compact="0" outline="0" showAll="0"/>
    <pivotField compact="0" outline="0" showAll="0"/>
    <pivotField compact="0" outline="0" showAll="0"/>
    <pivotField compact="0" outline="0" showAll="0"/>
    <pivotField compact="0" outline="0" showAll="0"/>
    <pivotField compact="0" numFmtId="14" outline="0" showAll="0"/>
    <pivotField compact="0" outline="0" showAll="0"/>
    <pivotField compact="0" outline="0" showAll="0"/>
    <pivotField compact="0" outline="0" showAll="0">
      <items count="6">
        <item x="0"/>
        <item x="2"/>
        <item x="3"/>
        <item x="1"/>
        <item x="4"/>
        <item t="default"/>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15">
        <item m="1" x="11"/>
        <item h="1" m="1" x="13"/>
        <item h="1" m="1" x="12"/>
        <item h="1" x="0"/>
        <item h="1" x="1"/>
        <item h="1" x="2"/>
        <item h="1" x="3"/>
        <item h="1" x="4"/>
        <item x="5"/>
        <item h="1" x="6"/>
        <item h="1" x="7"/>
        <item h="1" x="8"/>
        <item h="1" x="9"/>
        <item h="1" x="10"/>
        <item t="default"/>
      </items>
    </pivotField>
    <pivotField compact="0" outline="0" showAll="0"/>
    <pivotField compact="0" outline="0" showAll="0"/>
    <pivotField name="Primary Expense Code" axis="axisRow" compact="0" outline="0" showAll="0" defaultSubtotal="0">
      <items count="12">
        <item h="1" x="2"/>
        <item h="1" x="6"/>
        <item h="1" x="1"/>
        <item h="1" x="3"/>
        <item h="1" x="0"/>
        <item h="1" x="8"/>
        <item h="1" m="1" x="10"/>
        <item h="1" m="1" x="11"/>
        <item x="4"/>
        <item h="1" x="5"/>
        <item h="1" x="7"/>
        <item h="1" x="9"/>
      </items>
    </pivotField>
    <pivotField compact="0" outline="0" showAll="0"/>
    <pivotField name="Expense Code" axis="axisRow" compact="0" outline="0" showAll="0" defaultSubtotal="0">
      <items count="70">
        <item x="5"/>
        <item x="14"/>
        <item x="43"/>
        <item x="27"/>
        <item x="26"/>
        <item x="42"/>
        <item m="1" x="51"/>
        <item m="1" x="62"/>
        <item x="3"/>
        <item x="12"/>
        <item x="23"/>
        <item x="24"/>
        <item x="15"/>
        <item x="22"/>
        <item x="20"/>
        <item m="1" x="64"/>
        <item x="34"/>
        <item m="1" x="69"/>
        <item x="33"/>
        <item x="0"/>
        <item m="1" x="49"/>
        <item m="1" x="55"/>
        <item x="18"/>
        <item x="1"/>
        <item m="1" x="61"/>
        <item x="32"/>
        <item x="37"/>
        <item m="1" x="56"/>
        <item m="1" x="52"/>
        <item x="30"/>
        <item x="6"/>
        <item x="8"/>
        <item m="1" x="60"/>
        <item m="1" x="58"/>
        <item m="1" x="54"/>
        <item x="7"/>
        <item m="1" x="57"/>
        <item m="1" x="68"/>
        <item m="1" x="66"/>
        <item m="1" x="48"/>
        <item m="1" x="50"/>
        <item m="1" x="47"/>
        <item m="1" x="63"/>
        <item m="1" x="65"/>
        <item m="1" x="67"/>
        <item m="1" x="59"/>
        <item m="1" x="53"/>
        <item x="2"/>
        <item x="4"/>
        <item x="9"/>
        <item x="10"/>
        <item x="11"/>
        <item x="13"/>
        <item x="16"/>
        <item x="17"/>
        <item x="19"/>
        <item x="21"/>
        <item x="25"/>
        <item x="28"/>
        <item x="29"/>
        <item x="31"/>
        <item x="35"/>
        <item x="36"/>
        <item x="38"/>
        <item x="39"/>
        <item x="40"/>
        <item x="41"/>
        <item x="44"/>
        <item x="45"/>
        <item x="46"/>
      </items>
    </pivotField>
    <pivotField name="Expense Title" axis="axisRow" compact="0" outline="0" showAll="0">
      <items count="71">
        <item x="42"/>
        <item x="0"/>
        <item m="1" x="66"/>
        <item x="33"/>
        <item m="1" x="56"/>
        <item x="7"/>
        <item x="15"/>
        <item m="1" x="53"/>
        <item x="14"/>
        <item m="1" x="61"/>
        <item x="8"/>
        <item x="26"/>
        <item m="1" x="58"/>
        <item x="18"/>
        <item m="1" x="54"/>
        <item m="1" x="62"/>
        <item m="1" x="50"/>
        <item x="24"/>
        <item m="1" x="48"/>
        <item x="30"/>
        <item x="6"/>
        <item x="32"/>
        <item x="37"/>
        <item m="1" x="69"/>
        <item m="1" x="64"/>
        <item x="34"/>
        <item m="1" x="68"/>
        <item m="1" x="57"/>
        <item m="1" x="49"/>
        <item m="1" x="55"/>
        <item x="5"/>
        <item m="1" x="67"/>
        <item x="1"/>
        <item x="3"/>
        <item x="22"/>
        <item x="12"/>
        <item m="1" x="47"/>
        <item x="20"/>
        <item x="23"/>
        <item x="43"/>
        <item m="1" x="60"/>
        <item m="1" x="59"/>
        <item x="27"/>
        <item m="1" x="65"/>
        <item m="1" x="63"/>
        <item m="1" x="51"/>
        <item m="1" x="52"/>
        <item x="2"/>
        <item x="4"/>
        <item x="9"/>
        <item x="10"/>
        <item x="11"/>
        <item x="13"/>
        <item x="16"/>
        <item x="17"/>
        <item x="19"/>
        <item x="21"/>
        <item x="25"/>
        <item x="28"/>
        <item x="29"/>
        <item x="31"/>
        <item x="35"/>
        <item x="36"/>
        <item x="38"/>
        <item x="39"/>
        <item x="40"/>
        <item x="41"/>
        <item x="44"/>
        <item x="45"/>
        <item x="4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defaultSubtotal="0"/>
    <pivotField compact="0" outline="0" dragToRow="0" dragToCol="0" dragToPage="0" showAll="0" defaultSubtotal="0"/>
    <pivotField compact="0" outline="0" dragToRow="0" dragToCol="0" dragToPage="0" showAll="0" defaultSubtotal="0"/>
  </pivotFields>
  <rowFields count="3">
    <field x="21"/>
    <field x="23"/>
    <field x="24"/>
  </rowFields>
  <rowItems count="1">
    <i t="grand">
      <x/>
    </i>
  </rowItems>
  <colItems count="1">
    <i/>
  </colItems>
  <pageFields count="1">
    <pageField fld="18" hier="-1"/>
  </pageFields>
  <dataFields count="1">
    <dataField name="Revenue" fld="34" baseField="36" baseItem="46" numFmtId="44"/>
  </dataFields>
  <formats count="37">
    <format dxfId="89">
      <pivotArea type="all" dataOnly="0" outline="0" fieldPosition="0"/>
    </format>
    <format dxfId="88">
      <pivotArea outline="0" collapsedLevelsAreSubtotals="1" fieldPosition="0"/>
    </format>
    <format dxfId="87">
      <pivotArea field="21" type="button" dataOnly="0" labelOnly="1" outline="0" axis="axisRow" fieldPosition="0"/>
    </format>
    <format dxfId="86">
      <pivotArea field="23" type="button" dataOnly="0" labelOnly="1" outline="0" axis="axisRow" fieldPosition="1"/>
    </format>
    <format dxfId="85">
      <pivotArea field="24" type="button" dataOnly="0" labelOnly="1" outline="0" axis="axisRow" fieldPosition="2"/>
    </format>
    <format dxfId="84">
      <pivotArea dataOnly="0" labelOnly="1" outline="0" axis="axisValues" fieldPosition="0"/>
    </format>
    <format dxfId="83">
      <pivotArea dataOnly="0" labelOnly="1" outline="0" fieldPosition="0">
        <references count="1">
          <reference field="21" count="0"/>
        </references>
      </pivotArea>
    </format>
    <format dxfId="82">
      <pivotArea dataOnly="0" labelOnly="1" grandRow="1" outline="0" fieldPosition="0"/>
    </format>
    <format dxfId="81">
      <pivotArea dataOnly="0" labelOnly="1" outline="0" fieldPosition="0">
        <references count="2">
          <reference field="21" count="0" selected="0"/>
          <reference field="23" count="1">
            <x v="54"/>
          </reference>
        </references>
      </pivotArea>
    </format>
    <format dxfId="80">
      <pivotArea dataOnly="0" labelOnly="1" outline="0" fieldPosition="0">
        <references count="3">
          <reference field="21" count="0" selected="0"/>
          <reference field="23" count="1" selected="0">
            <x v="54"/>
          </reference>
          <reference field="24" count="1">
            <x v="54"/>
          </reference>
        </references>
      </pivotArea>
    </format>
    <format dxfId="79">
      <pivotArea dataOnly="0" labelOnly="1" outline="0" axis="axisValues" fieldPosition="0"/>
    </format>
    <format dxfId="78">
      <pivotArea type="all" dataOnly="0" outline="0" fieldPosition="0"/>
    </format>
    <format dxfId="77">
      <pivotArea outline="0" collapsedLevelsAreSubtotals="1" fieldPosition="0"/>
    </format>
    <format dxfId="76">
      <pivotArea field="21" type="button" dataOnly="0" labelOnly="1" outline="0" axis="axisRow" fieldPosition="0"/>
    </format>
    <format dxfId="75">
      <pivotArea field="23" type="button" dataOnly="0" labelOnly="1" outline="0" axis="axisRow" fieldPosition="1"/>
    </format>
    <format dxfId="74">
      <pivotArea field="24" type="button" dataOnly="0" labelOnly="1" outline="0" axis="axisRow" fieldPosition="2"/>
    </format>
    <format dxfId="73">
      <pivotArea dataOnly="0" labelOnly="1" outline="0" axis="axisValues" fieldPosition="0"/>
    </format>
    <format dxfId="72">
      <pivotArea dataOnly="0" labelOnly="1" outline="0" fieldPosition="0">
        <references count="1">
          <reference field="21" count="0"/>
        </references>
      </pivotArea>
    </format>
    <format dxfId="71">
      <pivotArea dataOnly="0" labelOnly="1" grandRow="1" outline="0" fieldPosition="0"/>
    </format>
    <format dxfId="70">
      <pivotArea dataOnly="0" labelOnly="1" outline="0" fieldPosition="0">
        <references count="2">
          <reference field="21" count="0" selected="0"/>
          <reference field="23" count="1">
            <x v="54"/>
          </reference>
        </references>
      </pivotArea>
    </format>
    <format dxfId="69">
      <pivotArea dataOnly="0" labelOnly="1" outline="0" fieldPosition="0">
        <references count="3">
          <reference field="21" count="0" selected="0"/>
          <reference field="23" count="1" selected="0">
            <x v="54"/>
          </reference>
          <reference field="24" count="1">
            <x v="54"/>
          </reference>
        </references>
      </pivotArea>
    </format>
    <format dxfId="68">
      <pivotArea dataOnly="0" labelOnly="1" outline="0" axis="axisValues" fieldPosition="0"/>
    </format>
    <format dxfId="67">
      <pivotArea outline="0" fieldPosition="0">
        <references count="3">
          <reference field="21" count="0" selected="0"/>
          <reference field="23" count="1" selected="0">
            <x v="59"/>
          </reference>
          <reference field="24" count="1" selected="0">
            <x v="59"/>
          </reference>
        </references>
      </pivotArea>
    </format>
    <format dxfId="66">
      <pivotArea dataOnly="0" labelOnly="1" outline="0" fieldPosition="0">
        <references count="1">
          <reference field="21" count="0"/>
        </references>
      </pivotArea>
    </format>
    <format dxfId="65">
      <pivotArea dataOnly="0" labelOnly="1" outline="0" fieldPosition="0">
        <references count="2">
          <reference field="21" count="0" selected="0"/>
          <reference field="23" count="1">
            <x v="59"/>
          </reference>
        </references>
      </pivotArea>
    </format>
    <format dxfId="64">
      <pivotArea dataOnly="0" labelOnly="1" outline="0" fieldPosition="0">
        <references count="3">
          <reference field="21" count="0" selected="0"/>
          <reference field="23" count="1" selected="0">
            <x v="59"/>
          </reference>
          <reference field="24" count="1">
            <x v="59"/>
          </reference>
        </references>
      </pivotArea>
    </format>
    <format dxfId="63">
      <pivotArea type="all" dataOnly="0" outline="0" fieldPosition="0"/>
    </format>
    <format dxfId="62">
      <pivotArea outline="0" collapsedLevelsAreSubtotals="1" fieldPosition="0"/>
    </format>
    <format dxfId="61">
      <pivotArea field="21" type="button" dataOnly="0" labelOnly="1" outline="0" axis="axisRow" fieldPosition="0"/>
    </format>
    <format dxfId="60">
      <pivotArea field="23" type="button" dataOnly="0" labelOnly="1" outline="0" axis="axisRow" fieldPosition="1"/>
    </format>
    <format dxfId="59">
      <pivotArea field="24" type="button" dataOnly="0" labelOnly="1" outline="0" axis="axisRow" fieldPosition="2"/>
    </format>
    <format dxfId="58">
      <pivotArea dataOnly="0" labelOnly="1" outline="0" axis="axisValues" fieldPosition="0"/>
    </format>
    <format dxfId="57">
      <pivotArea dataOnly="0" labelOnly="1" outline="0" fieldPosition="0">
        <references count="1">
          <reference field="21" count="0"/>
        </references>
      </pivotArea>
    </format>
    <format dxfId="56">
      <pivotArea dataOnly="0" labelOnly="1" grandRow="1" outline="0" fieldPosition="0"/>
    </format>
    <format dxfId="55">
      <pivotArea dataOnly="0" labelOnly="1" outline="0" fieldPosition="0">
        <references count="2">
          <reference field="21" count="0" selected="0"/>
          <reference field="23" count="1">
            <x v="59"/>
          </reference>
        </references>
      </pivotArea>
    </format>
    <format dxfId="54">
      <pivotArea dataOnly="0" labelOnly="1" outline="0" fieldPosition="0">
        <references count="3">
          <reference field="21" count="0" selected="0"/>
          <reference field="23" count="1" selected="0">
            <x v="59"/>
          </reference>
          <reference field="24" count="1">
            <x v="59"/>
          </reference>
        </references>
      </pivotArea>
    </format>
    <format dxfId="53">
      <pivotArea dataOnly="0" labelOnly="1" outline="0" axis="axisValues" fieldPosition="0"/>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2" applyNumberFormats="0" applyBorderFormats="0" applyFontFormats="0" applyPatternFormats="0" applyAlignmentFormats="0" applyWidthHeightFormats="1" dataCaption="Values" updatedVersion="6" minRefreshableVersion="3" showDrill="0" itemPrintTitles="1" createdVersion="6" indent="0" compact="0" compactData="0" multipleFieldFilters="0">
  <location ref="B42:L92" firstHeaderRow="1" firstDataRow="2" firstDataCol="8" rowPageCount="1" colPageCount="1"/>
  <pivotFields count="39">
    <pivotField compact="0" outline="0" showAll="0"/>
    <pivotField compact="0" outline="0" showAll="0"/>
    <pivotField compact="0" numFmtId="22" outline="0" showAll="0"/>
    <pivotField compact="0" outline="0" showAll="0"/>
    <pivotField name="Doc. Code" axis="axisRow" compact="0" outline="0" showAll="0" defaultSubtotal="0">
      <items count="170">
        <item m="1" x="139"/>
        <item m="1" x="151"/>
        <item x="2"/>
        <item m="1" x="88"/>
        <item m="1" x="82"/>
        <item x="3"/>
        <item m="1" x="102"/>
        <item m="1" x="101"/>
        <item m="1" x="89"/>
        <item m="1" x="87"/>
        <item x="41"/>
        <item m="1" x="113"/>
        <item x="49"/>
        <item m="1" x="152"/>
        <item x="39"/>
        <item m="1" x="107"/>
        <item m="1" x="134"/>
        <item m="1" x="135"/>
        <item m="1" x="131"/>
        <item m="1" x="83"/>
        <item m="1" x="119"/>
        <item m="1" x="118"/>
        <item m="1" x="132"/>
        <item m="1" x="164"/>
        <item m="1" x="122"/>
        <item m="1" x="150"/>
        <item m="1" x="123"/>
        <item m="1" x="124"/>
        <item m="1" x="147"/>
        <item m="1" x="120"/>
        <item m="1" x="100"/>
        <item m="1" x="137"/>
        <item m="1" x="156"/>
        <item m="1" x="98"/>
        <item m="1" x="162"/>
        <item m="1" x="144"/>
        <item m="1" x="166"/>
        <item m="1" x="121"/>
        <item m="1" x="85"/>
        <item m="1" x="125"/>
        <item m="1" x="127"/>
        <item m="1" x="116"/>
        <item m="1" x="106"/>
        <item m="1" x="168"/>
        <item m="1" x="109"/>
        <item m="1" x="117"/>
        <item m="1" x="129"/>
        <item m="1" x="126"/>
        <item m="1" x="155"/>
        <item m="1" x="104"/>
        <item m="1" x="169"/>
        <item m="1" x="167"/>
        <item m="1" x="112"/>
        <item m="1" x="153"/>
        <item m="1" x="141"/>
        <item m="1" x="160"/>
        <item m="1" x="143"/>
        <item m="1" x="165"/>
        <item m="1" x="110"/>
        <item m="1" x="108"/>
        <item m="1" x="128"/>
        <item m="1" x="92"/>
        <item m="1" x="90"/>
        <item m="1" x="93"/>
        <item m="1" x="154"/>
        <item m="1" x="136"/>
        <item m="1" x="99"/>
        <item m="1" x="133"/>
        <item m="1" x="157"/>
        <item m="1" x="138"/>
        <item m="1" x="114"/>
        <item m="1" x="84"/>
        <item m="1" x="145"/>
        <item m="1" x="86"/>
        <item m="1" x="103"/>
        <item m="1" x="146"/>
        <item m="1" x="163"/>
        <item m="1" x="149"/>
        <item m="1" x="159"/>
        <item m="1" x="96"/>
        <item m="1" x="97"/>
        <item m="1" x="148"/>
        <item m="1" x="130"/>
        <item m="1" x="105"/>
        <item x="5"/>
        <item m="1" x="158"/>
        <item m="1" x="140"/>
        <item m="1" x="111"/>
        <item m="1" x="95"/>
        <item m="1" x="94"/>
        <item m="1" x="142"/>
        <item m="1" x="115"/>
        <item m="1" x="91"/>
        <item m="1" x="161"/>
        <item x="0"/>
        <item x="1"/>
        <item x="4"/>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40"/>
        <item x="42"/>
        <item x="43"/>
        <item x="44"/>
        <item x="45"/>
        <item x="46"/>
        <item x="47"/>
        <item x="48"/>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s>
    </pivotField>
    <pivotField compact="0" outline="0" showAll="0"/>
    <pivotField compact="0" outline="0" showAll="0"/>
    <pivotField compact="0" outline="0" showAll="0"/>
    <pivotField axis="axisRow" compact="0" outline="0" showAll="0" defaultSubtotal="0">
      <items count="60">
        <item x="25"/>
        <item x="16"/>
        <item x="46"/>
        <item x="9"/>
        <item x="8"/>
        <item x="7"/>
        <item x="4"/>
        <item x="13"/>
        <item x="11"/>
        <item x="12"/>
        <item x="34"/>
        <item x="42"/>
        <item x="38"/>
        <item x="40"/>
        <item x="37"/>
        <item x="36"/>
        <item x="35"/>
        <item x="39"/>
        <item x="23"/>
        <item x="41"/>
        <item x="27"/>
        <item x="17"/>
        <item x="30"/>
        <item x="55"/>
        <item x="43"/>
        <item x="47"/>
        <item x="33"/>
        <item x="48"/>
        <item x="18"/>
        <item x="59"/>
        <item x="32"/>
        <item x="6"/>
        <item x="28"/>
        <item x="5"/>
        <item x="14"/>
        <item x="2"/>
        <item x="50"/>
        <item x="52"/>
        <item x="3"/>
        <item x="51"/>
        <item x="49"/>
        <item x="31"/>
        <item x="29"/>
        <item x="1"/>
        <item x="21"/>
        <item x="57"/>
        <item x="19"/>
        <item x="10"/>
        <item x="53"/>
        <item x="54"/>
        <item x="15"/>
        <item x="45"/>
        <item x="0"/>
        <item x="26"/>
        <item x="56"/>
        <item x="58"/>
        <item x="44"/>
        <item x="22"/>
        <item x="24"/>
        <item x="20"/>
      </items>
    </pivotField>
    <pivotField compact="0" numFmtId="14" outline="0" showAll="0"/>
    <pivotField name="Trans.  Type" axis="axisRow" compact="0" outline="0" showAll="0" defaultSubtotal="0">
      <items count="32">
        <item m="1" x="26"/>
        <item x="3"/>
        <item x="2"/>
        <item m="1" x="25"/>
        <item x="7"/>
        <item x="1"/>
        <item m="1" x="31"/>
        <item m="1" x="29"/>
        <item m="1" x="28"/>
        <item x="13"/>
        <item x="12"/>
        <item x="19"/>
        <item x="15"/>
        <item m="1" x="27"/>
        <item x="23"/>
        <item x="0"/>
        <item x="24"/>
        <item m="1" x="30"/>
        <item x="20"/>
        <item x="16"/>
        <item x="10"/>
        <item x="4"/>
        <item x="5"/>
        <item x="6"/>
        <item x="8"/>
        <item x="9"/>
        <item x="11"/>
        <item x="14"/>
        <item x="17"/>
        <item x="18"/>
        <item x="21"/>
        <item x="22"/>
      </items>
    </pivotField>
    <pivotField compact="0" outline="0" showAll="0"/>
    <pivotField compact="0" outline="0" showAll="0">
      <items count="6">
        <item x="0"/>
        <item x="2"/>
        <item x="3"/>
        <item x="1"/>
        <item x="4"/>
        <item t="default"/>
      </items>
    </pivotField>
    <pivotField axis="axisRow" compact="0" outline="0" showAll="0" defaultSubtotal="0">
      <items count="13">
        <item x="0"/>
        <item m="1" x="12"/>
        <item m="1" x="11"/>
        <item x="1"/>
        <item x="2"/>
        <item x="3"/>
        <item x="4"/>
        <item x="5"/>
        <item x="6"/>
        <item x="7"/>
        <item x="8"/>
        <item x="9"/>
        <item x="10"/>
      </items>
    </pivotField>
    <pivotField compact="0" outline="0" showAll="0"/>
    <pivotField compact="0" outline="0" showAll="0"/>
    <pivotField compact="0" outline="0" showAll="0"/>
    <pivotField compact="0" outline="0" multipleItemSelectionAllowed="1" showAll="0">
      <items count="12">
        <item h="1" x="9"/>
        <item x="1"/>
        <item h="1" x="2"/>
        <item h="1" x="0"/>
        <item h="1" x="3"/>
        <item h="1" x="5"/>
        <item h="1" x="6"/>
        <item h="1" x="4"/>
        <item h="1" x="7"/>
        <item h="1" x="8"/>
        <item h="1" x="10"/>
        <item t="default"/>
      </items>
    </pivotField>
    <pivotField axis="axisPage" compact="0" outline="0" multipleItemSelectionAllowed="1" showAll="0">
      <items count="15">
        <item h="1" m="1" x="11"/>
        <item h="1" m="1" x="13"/>
        <item m="1" x="12"/>
        <item x="0"/>
        <item h="1" x="1"/>
        <item h="1" x="2"/>
        <item h="1" x="3"/>
        <item h="1" x="4"/>
        <item h="1" x="5"/>
        <item h="1" x="6"/>
        <item h="1" x="7"/>
        <item h="1" x="8"/>
        <item h="1" x="9"/>
        <item h="1" x="10"/>
        <item t="default"/>
      </items>
    </pivotField>
    <pivotField compact="0" outline="0" showAll="0"/>
    <pivotField compact="0" outline="0" showAll="0"/>
    <pivotField name="Primary Expense Code" axis="axisRow" compact="0" outline="0" showAll="0">
      <items count="13">
        <item x="2"/>
        <item x="6"/>
        <item x="1"/>
        <item x="3"/>
        <item x="0"/>
        <item x="8"/>
        <item m="1" x="10"/>
        <item m="1" x="11"/>
        <item h="1" x="4"/>
        <item x="5"/>
        <item h="1" x="7"/>
        <item h="1" x="9"/>
        <item t="default"/>
      </items>
    </pivotField>
    <pivotField axis="axisRow" compact="0" outline="0" showAll="0">
      <items count="13">
        <item x="8"/>
        <item x="6"/>
        <item x="0"/>
        <item x="4"/>
        <item x="2"/>
        <item x="1"/>
        <item m="1" x="11"/>
        <item x="3"/>
        <item m="1" x="10"/>
        <item x="5"/>
        <item x="7"/>
        <item x="9"/>
        <item t="default"/>
      </items>
    </pivotField>
    <pivotField name="Expense Code" axis="axisRow" compact="0" outline="0" showAll="0" defaultSubtotal="0">
      <items count="70">
        <item h="1" x="5"/>
        <item h="1" x="14"/>
        <item h="1" x="43"/>
        <item h="1" x="27"/>
        <item h="1" x="26"/>
        <item h="1" x="42"/>
        <item h="1" m="1" x="51"/>
        <item h="1" m="1" x="62"/>
        <item x="3"/>
        <item x="12"/>
        <item x="23"/>
        <item x="24"/>
        <item x="15"/>
        <item x="22"/>
        <item x="20"/>
        <item m="1" x="64"/>
        <item x="34"/>
        <item m="1" x="69"/>
        <item x="33"/>
        <item x="0"/>
        <item m="1" x="49"/>
        <item m="1" x="55"/>
        <item x="18"/>
        <item x="1"/>
        <item m="1" x="61"/>
        <item x="32"/>
        <item x="37"/>
        <item m="1" x="56"/>
        <item m="1" x="52"/>
        <item x="30"/>
        <item x="6"/>
        <item x="8"/>
        <item m="1" x="60"/>
        <item m="1" x="58"/>
        <item m="1" x="54"/>
        <item x="7"/>
        <item m="1" x="57"/>
        <item m="1" x="68"/>
        <item m="1" x="66"/>
        <item m="1" x="48"/>
        <item m="1" x="50"/>
        <item m="1" x="47"/>
        <item m="1" x="63"/>
        <item m="1" x="65"/>
        <item m="1" x="67"/>
        <item m="1" x="59"/>
        <item m="1" x="53"/>
        <item x="2"/>
        <item x="4"/>
        <item x="9"/>
        <item x="10"/>
        <item x="11"/>
        <item h="1" x="13"/>
        <item x="16"/>
        <item x="17"/>
        <item x="19"/>
        <item x="21"/>
        <item x="25"/>
        <item x="28"/>
        <item x="29"/>
        <item x="31"/>
        <item x="35"/>
        <item x="36"/>
        <item h="1" x="38"/>
        <item x="39"/>
        <item x="40"/>
        <item x="41"/>
        <item x="44"/>
        <item x="45"/>
        <item x="46"/>
      </items>
      <extLst>
        <ext xmlns:x14="http://schemas.microsoft.com/office/spreadsheetml/2009/9/main" uri="{2946ED86-A175-432a-8AC1-64E0C546D7DE}">
          <x14:pivotField fillDownLabels="1"/>
        </ext>
      </extLst>
    </pivotField>
    <pivotField name="Expense Title" axis="axisRow" compact="0" outline="0" showAll="0" defaultSubtotal="0">
      <items count="70">
        <item x="42"/>
        <item x="0"/>
        <item m="1" x="66"/>
        <item x="33"/>
        <item m="1" x="56"/>
        <item x="7"/>
        <item x="15"/>
        <item m="1" x="53"/>
        <item x="14"/>
        <item m="1" x="61"/>
        <item x="8"/>
        <item x="26"/>
        <item m="1" x="58"/>
        <item x="18"/>
        <item m="1" x="54"/>
        <item m="1" x="62"/>
        <item m="1" x="50"/>
        <item x="24"/>
        <item m="1" x="48"/>
        <item x="30"/>
        <item x="6"/>
        <item x="32"/>
        <item x="37"/>
        <item m="1" x="69"/>
        <item m="1" x="64"/>
        <item x="34"/>
        <item m="1" x="68"/>
        <item m="1" x="57"/>
        <item m="1" x="49"/>
        <item m="1" x="55"/>
        <item x="5"/>
        <item m="1" x="67"/>
        <item x="1"/>
        <item x="3"/>
        <item x="22"/>
        <item x="12"/>
        <item m="1" x="47"/>
        <item x="20"/>
        <item x="23"/>
        <item x="43"/>
        <item m="1" x="60"/>
        <item m="1" x="59"/>
        <item x="27"/>
        <item m="1" x="65"/>
        <item m="1" x="63"/>
        <item m="1" x="51"/>
        <item m="1" x="52"/>
        <item x="2"/>
        <item x="4"/>
        <item x="9"/>
        <item x="10"/>
        <item x="11"/>
        <item x="13"/>
        <item x="16"/>
        <item x="17"/>
        <item x="19"/>
        <item x="21"/>
        <item x="25"/>
        <item x="28"/>
        <item x="29"/>
        <item x="31"/>
        <item x="35"/>
        <item x="36"/>
        <item x="38"/>
        <item x="39"/>
        <item x="40"/>
        <item x="41"/>
        <item x="44"/>
        <item x="45"/>
        <item x="46"/>
      </items>
      <extLst>
        <ext xmlns:x14="http://schemas.microsoft.com/office/spreadsheetml/2009/9/main" uri="{2946ED86-A175-432a-8AC1-64E0C546D7DE}">
          <x14:pivotField fillDownLabels="1"/>
        </ext>
      </extLst>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axis="axisCol" compact="0" outline="0" showAll="0" defaultSubtotal="0">
      <items count="14">
        <item x="0"/>
        <item x="1"/>
        <item x="2"/>
        <item x="3"/>
        <item x="4"/>
        <item x="5"/>
        <item x="6"/>
        <item x="7"/>
        <item x="8"/>
        <item x="9"/>
        <item x="10"/>
        <item x="11"/>
        <item x="12"/>
        <item x="13"/>
      </items>
    </pivotField>
    <pivotField compact="0" outline="0" dragToRow="0" dragToCol="0" dragToPage="0" showAll="0" defaultSubtotal="0"/>
    <pivotField compact="0" outline="0" dragToRow="0" dragToCol="0" dragToPage="0" showAll="0" defaultSubtotal="0"/>
  </pivotFields>
  <rowFields count="8">
    <field x="21"/>
    <field x="22"/>
    <field x="23"/>
    <field x="24"/>
    <field x="8"/>
    <field x="4"/>
    <field x="10"/>
    <field x="13"/>
  </rowFields>
  <rowItems count="49">
    <i>
      <x/>
      <x v="4"/>
      <x v="8"/>
      <x v="33"/>
      <x v="30"/>
      <x v="131"/>
      <x v="27"/>
      <x/>
    </i>
    <i r="4">
      <x v="35"/>
      <x v="2"/>
      <x v="5"/>
      <x/>
    </i>
    <i r="4">
      <x v="38"/>
      <x v="5"/>
      <x v="5"/>
      <x/>
    </i>
    <i r="4">
      <x v="41"/>
      <x v="10"/>
      <x v="5"/>
      <x/>
    </i>
    <i r="4">
      <x v="42"/>
      <x v="14"/>
      <x v="5"/>
      <x/>
    </i>
    <i r="2">
      <x v="57"/>
      <x v="57"/>
      <x v="30"/>
      <x v="131"/>
      <x v="27"/>
      <x/>
    </i>
    <i t="default" r="1">
      <x v="4"/>
    </i>
    <i t="default">
      <x/>
    </i>
    <i>
      <x v="2"/>
      <x v="5"/>
      <x v="47"/>
      <x v="47"/>
      <x v="35"/>
      <x v="2"/>
      <x v="5"/>
      <x/>
    </i>
    <i r="4">
      <x v="38"/>
      <x v="5"/>
      <x v="5"/>
      <x/>
    </i>
    <i t="default" r="1">
      <x v="5"/>
    </i>
    <i t="default">
      <x v="2"/>
    </i>
    <i>
      <x v="3"/>
      <x v="7"/>
      <x v="26"/>
      <x v="22"/>
      <x v="26"/>
      <x v="132"/>
      <x v="15"/>
      <x/>
    </i>
    <i r="2">
      <x v="30"/>
      <x v="20"/>
      <x v="26"/>
      <x v="132"/>
      <x v="15"/>
      <x/>
    </i>
    <i r="4">
      <x v="31"/>
      <x v="98"/>
      <x v="15"/>
      <x/>
    </i>
    <i r="4">
      <x v="52"/>
      <x v="97"/>
      <x v="15"/>
      <x/>
    </i>
    <i r="2">
      <x v="49"/>
      <x v="49"/>
      <x v="31"/>
      <x v="98"/>
      <x v="15"/>
      <x/>
    </i>
    <i r="4">
      <x v="43"/>
      <x v="138"/>
      <x v="15"/>
      <x/>
    </i>
    <i r="4">
      <x v="52"/>
      <x v="97"/>
      <x v="15"/>
      <x/>
    </i>
    <i r="2">
      <x v="60"/>
      <x v="60"/>
      <x v="24"/>
      <x v="12"/>
      <x v="19"/>
      <x/>
    </i>
    <i t="default" r="1">
      <x v="7"/>
    </i>
    <i t="default">
      <x v="3"/>
    </i>
    <i>
      <x v="4"/>
      <x v="2"/>
      <x v="16"/>
      <x v="25"/>
      <x v="32"/>
      <x v="129"/>
      <x v="9"/>
      <x/>
    </i>
    <i r="6">
      <x v="10"/>
      <x/>
    </i>
    <i r="2">
      <x v="18"/>
      <x v="3"/>
      <x v="43"/>
      <x v="128"/>
      <x v="15"/>
      <x/>
    </i>
    <i r="2">
      <x v="19"/>
      <x v="1"/>
      <x v="52"/>
      <x v="94"/>
      <x v="15"/>
      <x/>
    </i>
    <i r="2">
      <x v="23"/>
      <x v="32"/>
      <x v="43"/>
      <x v="95"/>
      <x v="15"/>
      <x/>
    </i>
    <i r="2">
      <x v="31"/>
      <x v="10"/>
      <x v="7"/>
      <x v="96"/>
      <x v="2"/>
      <x/>
    </i>
    <i r="4">
      <x v="8"/>
      <x v="96"/>
      <x v="2"/>
      <x/>
    </i>
    <i r="4">
      <x v="9"/>
      <x v="96"/>
      <x v="2"/>
      <x/>
    </i>
    <i r="4">
      <x v="11"/>
      <x v="137"/>
      <x v="2"/>
      <x/>
    </i>
    <i r="4">
      <x v="19"/>
      <x v="136"/>
      <x v="12"/>
      <x/>
    </i>
    <i r="2">
      <x v="35"/>
      <x v="5"/>
      <x v="3"/>
      <x v="96"/>
      <x v="2"/>
      <x/>
    </i>
    <i r="4">
      <x v="4"/>
      <x v="96"/>
      <x v="2"/>
      <x/>
    </i>
    <i r="4">
      <x v="5"/>
      <x v="96"/>
      <x v="2"/>
      <x/>
    </i>
    <i r="4">
      <x v="47"/>
      <x v="99"/>
      <x v="15"/>
      <x/>
    </i>
    <i r="4">
      <x v="50"/>
      <x v="133"/>
      <x v="15"/>
      <x/>
    </i>
    <i r="2">
      <x v="48"/>
      <x v="48"/>
      <x v="6"/>
      <x v="96"/>
      <x v="2"/>
      <x/>
    </i>
    <i r="2">
      <x v="61"/>
      <x v="61"/>
      <x v="22"/>
      <x v="130"/>
      <x v="15"/>
      <x/>
    </i>
    <i r="2">
      <x v="62"/>
      <x v="62"/>
      <x v="10"/>
      <x v="134"/>
      <x v="2"/>
      <x/>
    </i>
    <i r="4">
      <x v="12"/>
      <x v="135"/>
      <x v="2"/>
      <x/>
    </i>
    <i r="4">
      <x v="13"/>
      <x v="135"/>
      <x v="2"/>
      <x/>
    </i>
    <i r="4">
      <x v="14"/>
      <x v="135"/>
      <x v="2"/>
      <x/>
    </i>
    <i r="4">
      <x v="15"/>
      <x v="135"/>
      <x v="2"/>
      <x/>
    </i>
    <i r="4">
      <x v="16"/>
      <x v="135"/>
      <x v="2"/>
      <x/>
    </i>
    <i r="4">
      <x v="17"/>
      <x v="135"/>
      <x v="2"/>
      <x/>
    </i>
    <i t="default" r="1">
      <x v="2"/>
    </i>
    <i t="default">
      <x v="4"/>
    </i>
    <i t="grand">
      <x/>
    </i>
  </rowItems>
  <colFields count="1">
    <field x="36"/>
  </colFields>
  <colItems count="3">
    <i>
      <x v="7"/>
    </i>
    <i>
      <x v="8"/>
    </i>
    <i t="grand">
      <x/>
    </i>
  </colItems>
  <pageFields count="1">
    <pageField fld="18" hier="-1"/>
  </pageFields>
  <dataFields count="1">
    <dataField name="Summary of Expense" fld="34" baseField="0" baseItem="0" numFmtId="44"/>
  </dataField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6" minRefreshableVersion="3" showDrill="0" itemPrintTitles="1" createdVersion="6" indent="0" compact="0" compactData="0" multipleFieldFilters="0">
  <location ref="B20:G24" firstHeaderRow="0" firstDataRow="1" firstDataCol="2" rowPageCount="2" colPageCount="1"/>
  <pivotFields count="39">
    <pivotField compact="0" outline="0" showAll="0"/>
    <pivotField compact="0" outline="0" showAll="0"/>
    <pivotField compact="0" numFmtId="22" outline="0" showAll="0"/>
    <pivotField compact="0" outline="0" showAll="0"/>
    <pivotField compact="0" outline="0" showAll="0"/>
    <pivotField compact="0" outline="0" showAll="0"/>
    <pivotField compact="0" outline="0" showAll="0"/>
    <pivotField compact="0" outline="0" showAll="0"/>
    <pivotField compact="0" outline="0" showAll="0"/>
    <pivotField compact="0" numFmtId="14"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Page" compact="0" outline="0" multipleItemSelectionAllowed="1" showAll="0">
      <items count="33">
        <item m="1" x="26"/>
        <item x="17"/>
        <item x="9"/>
        <item x="3"/>
        <item x="6"/>
        <item x="2"/>
        <item m="1" x="25"/>
        <item x="8"/>
        <item x="5"/>
        <item x="4"/>
        <item x="14"/>
        <item x="7"/>
        <item x="1"/>
        <item m="1" x="31"/>
        <item m="1" x="29"/>
        <item m="1" x="28"/>
        <item x="13"/>
        <item x="12"/>
        <item x="19"/>
        <item x="15"/>
        <item x="11"/>
        <item m="1" x="27"/>
        <item x="23"/>
        <item x="0"/>
        <item h="1" x="18"/>
        <item x="24"/>
        <item m="1" x="30"/>
        <item x="22"/>
        <item x="21"/>
        <item x="20"/>
        <item x="16"/>
        <item x="10"/>
        <item t="default"/>
      </items>
    </pivotField>
    <pivotField compact="0" outline="0" showAll="0"/>
    <pivotField compact="0" outline="0" showAll="0">
      <items count="6">
        <item x="0"/>
        <item x="2"/>
        <item x="3"/>
        <item x="1"/>
        <item x="4"/>
        <item t="default"/>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15">
        <item h="1" m="1" x="11"/>
        <item m="1" x="13"/>
        <item h="1" m="1" x="12"/>
        <item h="1" x="0"/>
        <item x="1"/>
        <item h="1" x="2"/>
        <item h="1" x="3"/>
        <item h="1" x="4"/>
        <item h="1" x="5"/>
        <item h="1" x="6"/>
        <item h="1" x="7"/>
        <item h="1" x="8"/>
        <item h="1" x="9"/>
        <item h="1" x="10"/>
        <item t="default"/>
      </items>
    </pivotField>
    <pivotField compact="0" outline="0" showAll="0"/>
    <pivotField compact="0" outline="0" showAll="0"/>
    <pivotField name="Primary Expense Code" axis="axisRow" compact="0" outline="0" showAll="0" defaultSubtotal="0">
      <items count="12">
        <item x="2"/>
        <item x="6"/>
        <item x="1"/>
        <item x="3"/>
        <item x="0"/>
        <item x="8"/>
        <item m="1" x="10"/>
        <item m="1" x="11"/>
        <item h="1" x="4"/>
        <item x="5"/>
        <item x="7"/>
        <item h="1" x="9"/>
      </items>
    </pivotField>
    <pivotField name="Primary Expense Title" axis="axisRow" compact="0" outline="0" showAll="0">
      <items count="13">
        <item x="8"/>
        <item x="6"/>
        <item x="0"/>
        <item x="4"/>
        <item x="2"/>
        <item x="1"/>
        <item m="1" x="11"/>
        <item x="3"/>
        <item m="1" x="10"/>
        <item x="5"/>
        <item x="7"/>
        <item x="9"/>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compact="0" outline="0" showAll="0" defaultSubtotal="0">
      <items count="14">
        <item sd="0" x="0"/>
        <item sd="0" x="1"/>
        <item sd="0" x="2"/>
        <item sd="0" x="3"/>
        <item sd="0" x="4"/>
        <item sd="0" x="5"/>
        <item sd="0" x="6"/>
        <item sd="0" x="7"/>
        <item sd="0" x="8"/>
        <item sd="0" x="9"/>
        <item sd="0" x="10"/>
        <item sd="0" x="11"/>
        <item sd="0" x="12"/>
        <item sd="0" x="13"/>
      </items>
    </pivotField>
    <pivotField dataField="1" compact="0" outline="0" dragToRow="0" dragToCol="0" dragToPage="0" showAll="0" defaultSubtotal="0"/>
    <pivotField dataField="1" compact="0" outline="0" dragToRow="0" dragToCol="0" dragToPage="0" showAll="0" defaultSubtotal="0"/>
  </pivotFields>
  <rowFields count="2">
    <field x="21"/>
    <field x="22"/>
  </rowFields>
  <rowItems count="4">
    <i>
      <x/>
      <x v="4"/>
    </i>
    <i>
      <x v="1"/>
      <x v="1"/>
    </i>
    <i>
      <x v="9"/>
      <x v="9"/>
    </i>
    <i t="grand">
      <x/>
    </i>
  </rowItems>
  <colFields count="1">
    <field x="-2"/>
  </colFields>
  <colItems count="4">
    <i>
      <x/>
    </i>
    <i i="1">
      <x v="1"/>
    </i>
    <i i="2">
      <x v="2"/>
    </i>
    <i i="3">
      <x v="3"/>
    </i>
  </colItems>
  <pageFields count="2">
    <pageField fld="18" hier="-1"/>
    <pageField fld="10" hier="-1"/>
  </pageFields>
  <dataFields count="4">
    <dataField name="Budget" fld="37" baseField="0" baseItem="0" numFmtId="44"/>
    <dataField name="Encumbrances" fld="35" baseField="34" baseItem="4" numFmtId="44"/>
    <dataField name="Expenses" fld="34" baseField="34" baseItem="4" numFmtId="44"/>
    <dataField name="Available Balance" fld="38" baseField="34" baseItem="4" numFmtId="44"/>
  </dataFields>
  <formats count="35">
    <format dxfId="282">
      <pivotArea type="all" dataOnly="0" outline="0" fieldPosition="0"/>
    </format>
    <format dxfId="281">
      <pivotArea outline="0" collapsedLevelsAreSubtotals="1" fieldPosition="0"/>
    </format>
    <format dxfId="280">
      <pivotArea field="21" type="button" dataOnly="0" labelOnly="1" outline="0" axis="axisRow" fieldPosition="0"/>
    </format>
    <format dxfId="279">
      <pivotArea field="22" type="button" dataOnly="0" labelOnly="1" outline="0" axis="axisRow" fieldPosition="1"/>
    </format>
    <format dxfId="278">
      <pivotArea dataOnly="0" labelOnly="1" outline="0" fieldPosition="0">
        <references count="1">
          <reference field="21" count="0"/>
        </references>
      </pivotArea>
    </format>
    <format dxfId="277">
      <pivotArea dataOnly="0" labelOnly="1" grandRow="1" outline="0" fieldPosition="0"/>
    </format>
    <format dxfId="276">
      <pivotArea dataOnly="0" labelOnly="1" outline="0" fieldPosition="0">
        <references count="2">
          <reference field="21" count="1" selected="0">
            <x v="0"/>
          </reference>
          <reference field="22" count="1">
            <x v="4"/>
          </reference>
        </references>
      </pivotArea>
    </format>
    <format dxfId="275">
      <pivotArea dataOnly="0" labelOnly="1" outline="0" fieldPosition="0">
        <references count="2">
          <reference field="21" count="1" selected="0">
            <x v="1"/>
          </reference>
          <reference field="22" count="1">
            <x v="1"/>
          </reference>
        </references>
      </pivotArea>
    </format>
    <format dxfId="274">
      <pivotArea dataOnly="0" labelOnly="1" outline="0" fieldPosition="0">
        <references count="2">
          <reference field="21" count="1" selected="0">
            <x v="2"/>
          </reference>
          <reference field="22" count="1">
            <x v="5"/>
          </reference>
        </references>
      </pivotArea>
    </format>
    <format dxfId="273">
      <pivotArea dataOnly="0" labelOnly="1" outline="0" fieldPosition="0">
        <references count="2">
          <reference field="21" count="1" selected="0">
            <x v="3"/>
          </reference>
          <reference field="22" count="1">
            <x v="7"/>
          </reference>
        </references>
      </pivotArea>
    </format>
    <format dxfId="272">
      <pivotArea dataOnly="0" labelOnly="1" outline="0" fieldPosition="0">
        <references count="2">
          <reference field="21" count="1" selected="0">
            <x v="4"/>
          </reference>
          <reference field="22" count="1">
            <x v="2"/>
          </reference>
        </references>
      </pivotArea>
    </format>
    <format dxfId="271">
      <pivotArea dataOnly="0" labelOnly="1" outline="0" fieldPosition="0">
        <references count="2">
          <reference field="21" count="1" selected="0">
            <x v="5"/>
          </reference>
          <reference field="22" count="1">
            <x v="0"/>
          </reference>
        </references>
      </pivotArea>
    </format>
    <format dxfId="270">
      <pivotArea dataOnly="0" labelOnly="1" outline="0" fieldPosition="0">
        <references count="2">
          <reference field="21" count="1" selected="0">
            <x v="6"/>
          </reference>
          <reference field="22" count="1">
            <x v="8"/>
          </reference>
        </references>
      </pivotArea>
    </format>
    <format dxfId="269">
      <pivotArea dataOnly="0" labelOnly="1" outline="0" fieldPosition="0">
        <references count="2">
          <reference field="21" count="1" selected="0">
            <x v="7"/>
          </reference>
          <reference field="22" count="1">
            <x v="6"/>
          </reference>
        </references>
      </pivotArea>
    </format>
    <format dxfId="268">
      <pivotArea dataOnly="0" labelOnly="1" outline="0" fieldPosition="0">
        <references count="1">
          <reference field="4294967294" count="4">
            <x v="0"/>
            <x v="1"/>
            <x v="2"/>
            <x v="3"/>
          </reference>
        </references>
      </pivotArea>
    </format>
    <format dxfId="267">
      <pivotArea type="all" dataOnly="0" outline="0" fieldPosition="0"/>
    </format>
    <format dxfId="266">
      <pivotArea outline="0" collapsedLevelsAreSubtotals="1" fieldPosition="0"/>
    </format>
    <format dxfId="265">
      <pivotArea field="21" type="button" dataOnly="0" labelOnly="1" outline="0" axis="axisRow" fieldPosition="0"/>
    </format>
    <format dxfId="264">
      <pivotArea field="22" type="button" dataOnly="0" labelOnly="1" outline="0" axis="axisRow" fieldPosition="1"/>
    </format>
    <format dxfId="263">
      <pivotArea dataOnly="0" labelOnly="1" outline="0" fieldPosition="0">
        <references count="1">
          <reference field="21" count="3">
            <x v="0"/>
            <x v="1"/>
            <x v="9"/>
          </reference>
        </references>
      </pivotArea>
    </format>
    <format dxfId="262">
      <pivotArea dataOnly="0" labelOnly="1" grandRow="1" outline="0" fieldPosition="0"/>
    </format>
    <format dxfId="261">
      <pivotArea dataOnly="0" labelOnly="1" outline="0" fieldPosition="0">
        <references count="2">
          <reference field="21" count="1" selected="0">
            <x v="0"/>
          </reference>
          <reference field="22" count="1">
            <x v="4"/>
          </reference>
        </references>
      </pivotArea>
    </format>
    <format dxfId="260">
      <pivotArea dataOnly="0" labelOnly="1" outline="0" fieldPosition="0">
        <references count="2">
          <reference field="21" count="1" selected="0">
            <x v="1"/>
          </reference>
          <reference field="22" count="1">
            <x v="1"/>
          </reference>
        </references>
      </pivotArea>
    </format>
    <format dxfId="259">
      <pivotArea dataOnly="0" labelOnly="1" outline="0" fieldPosition="0">
        <references count="2">
          <reference field="21" count="1" selected="0">
            <x v="9"/>
          </reference>
          <reference field="22" count="1">
            <x v="9"/>
          </reference>
        </references>
      </pivotArea>
    </format>
    <format dxfId="258">
      <pivotArea dataOnly="0" labelOnly="1" outline="0" fieldPosition="0">
        <references count="1">
          <reference field="4294967294" count="4">
            <x v="0"/>
            <x v="1"/>
            <x v="2"/>
            <x v="3"/>
          </reference>
        </references>
      </pivotArea>
    </format>
    <format dxfId="257">
      <pivotArea type="all" dataOnly="0" outline="0" fieldPosition="0"/>
    </format>
    <format dxfId="256">
      <pivotArea outline="0" collapsedLevelsAreSubtotals="1" fieldPosition="0"/>
    </format>
    <format dxfId="255">
      <pivotArea field="21" type="button" dataOnly="0" labelOnly="1" outline="0" axis="axisRow" fieldPosition="0"/>
    </format>
    <format dxfId="254">
      <pivotArea field="22" type="button" dataOnly="0" labelOnly="1" outline="0" axis="axisRow" fieldPosition="1"/>
    </format>
    <format dxfId="253">
      <pivotArea dataOnly="0" labelOnly="1" outline="0" fieldPosition="0">
        <references count="1">
          <reference field="21" count="3">
            <x v="0"/>
            <x v="1"/>
            <x v="9"/>
          </reference>
        </references>
      </pivotArea>
    </format>
    <format dxfId="252">
      <pivotArea dataOnly="0" labelOnly="1" grandRow="1" outline="0" fieldPosition="0"/>
    </format>
    <format dxfId="251">
      <pivotArea dataOnly="0" labelOnly="1" outline="0" fieldPosition="0">
        <references count="2">
          <reference field="21" count="1" selected="0">
            <x v="0"/>
          </reference>
          <reference field="22" count="1">
            <x v="4"/>
          </reference>
        </references>
      </pivotArea>
    </format>
    <format dxfId="250">
      <pivotArea dataOnly="0" labelOnly="1" outline="0" fieldPosition="0">
        <references count="2">
          <reference field="21" count="1" selected="0">
            <x v="1"/>
          </reference>
          <reference field="22" count="1">
            <x v="1"/>
          </reference>
        </references>
      </pivotArea>
    </format>
    <format dxfId="249">
      <pivotArea dataOnly="0" labelOnly="1" outline="0" fieldPosition="0">
        <references count="2">
          <reference field="21" count="1" selected="0">
            <x v="9"/>
          </reference>
          <reference field="22" count="1">
            <x v="9"/>
          </reference>
        </references>
      </pivotArea>
    </format>
    <format dxfId="248">
      <pivotArea dataOnly="0" labelOnly="1" outline="0" fieldPosition="0">
        <references count="1">
          <reference field="4294967294" count="4">
            <x v="0"/>
            <x v="1"/>
            <x v="2"/>
            <x v="3"/>
          </reference>
        </references>
      </pivotArea>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2" applyNumberFormats="0" applyBorderFormats="0" applyFontFormats="0" applyPatternFormats="0" applyAlignmentFormats="0" applyWidthHeightFormats="1" dataCaption="Values" updatedVersion="6" minRefreshableVersion="3" showDrill="0" itemPrintTitles="1" createdVersion="6" indent="0" compact="0" compactData="0" multipleFieldFilters="0">
  <location ref="B42:L62" firstHeaderRow="1" firstDataRow="2" firstDataCol="8" rowPageCount="1" colPageCount="1"/>
  <pivotFields count="39">
    <pivotField compact="0" outline="0" showAll="0"/>
    <pivotField compact="0" outline="0" showAll="0"/>
    <pivotField compact="0" numFmtId="22" outline="0" showAll="0"/>
    <pivotField compact="0" outline="0" showAll="0"/>
    <pivotField name="Doc. Code" axis="axisRow" compact="0" outline="0" showAll="0" defaultSubtotal="0">
      <items count="170">
        <item m="1" x="139"/>
        <item m="1" x="151"/>
        <item x="2"/>
        <item m="1" x="88"/>
        <item m="1" x="82"/>
        <item x="3"/>
        <item m="1" x="102"/>
        <item m="1" x="101"/>
        <item m="1" x="89"/>
        <item m="1" x="87"/>
        <item x="41"/>
        <item m="1" x="113"/>
        <item x="49"/>
        <item m="1" x="152"/>
        <item x="39"/>
        <item m="1" x="107"/>
        <item m="1" x="134"/>
        <item m="1" x="135"/>
        <item m="1" x="131"/>
        <item m="1" x="83"/>
        <item m="1" x="119"/>
        <item m="1" x="118"/>
        <item m="1" x="132"/>
        <item m="1" x="164"/>
        <item m="1" x="122"/>
        <item m="1" x="150"/>
        <item m="1" x="123"/>
        <item m="1" x="124"/>
        <item m="1" x="147"/>
        <item m="1" x="120"/>
        <item m="1" x="100"/>
        <item m="1" x="137"/>
        <item m="1" x="156"/>
        <item m="1" x="98"/>
        <item m="1" x="162"/>
        <item m="1" x="144"/>
        <item m="1" x="166"/>
        <item m="1" x="121"/>
        <item m="1" x="85"/>
        <item m="1" x="125"/>
        <item m="1" x="127"/>
        <item m="1" x="116"/>
        <item m="1" x="106"/>
        <item m="1" x="168"/>
        <item m="1" x="109"/>
        <item m="1" x="117"/>
        <item m="1" x="129"/>
        <item m="1" x="126"/>
        <item m="1" x="155"/>
        <item m="1" x="104"/>
        <item m="1" x="169"/>
        <item m="1" x="167"/>
        <item m="1" x="112"/>
        <item m="1" x="153"/>
        <item m="1" x="141"/>
        <item m="1" x="160"/>
        <item m="1" x="143"/>
        <item m="1" x="165"/>
        <item m="1" x="110"/>
        <item m="1" x="108"/>
        <item m="1" x="128"/>
        <item m="1" x="92"/>
        <item m="1" x="90"/>
        <item m="1" x="93"/>
        <item m="1" x="154"/>
        <item m="1" x="136"/>
        <item m="1" x="99"/>
        <item m="1" x="133"/>
        <item m="1" x="157"/>
        <item m="1" x="138"/>
        <item m="1" x="114"/>
        <item m="1" x="84"/>
        <item m="1" x="145"/>
        <item m="1" x="86"/>
        <item m="1" x="103"/>
        <item m="1" x="146"/>
        <item m="1" x="163"/>
        <item m="1" x="149"/>
        <item m="1" x="159"/>
        <item m="1" x="96"/>
        <item m="1" x="97"/>
        <item m="1" x="148"/>
        <item m="1" x="130"/>
        <item m="1" x="105"/>
        <item x="5"/>
        <item m="1" x="158"/>
        <item m="1" x="140"/>
        <item m="1" x="111"/>
        <item m="1" x="95"/>
        <item m="1" x="94"/>
        <item m="1" x="142"/>
        <item m="1" x="115"/>
        <item m="1" x="91"/>
        <item m="1" x="161"/>
        <item x="0"/>
        <item x="1"/>
        <item x="4"/>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40"/>
        <item x="42"/>
        <item x="43"/>
        <item x="44"/>
        <item x="45"/>
        <item x="46"/>
        <item x="47"/>
        <item x="48"/>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s>
    </pivotField>
    <pivotField compact="0" outline="0" showAll="0"/>
    <pivotField compact="0" outline="0" showAll="0"/>
    <pivotField compact="0" outline="0" showAll="0"/>
    <pivotField axis="axisRow" compact="0" outline="0" showAll="0" defaultSubtotal="0">
      <items count="60">
        <item x="25"/>
        <item x="16"/>
        <item x="46"/>
        <item x="9"/>
        <item x="8"/>
        <item x="7"/>
        <item x="4"/>
        <item x="13"/>
        <item x="11"/>
        <item x="12"/>
        <item x="34"/>
        <item x="42"/>
        <item x="38"/>
        <item x="40"/>
        <item x="37"/>
        <item x="36"/>
        <item x="35"/>
        <item x="39"/>
        <item x="23"/>
        <item x="41"/>
        <item x="27"/>
        <item x="17"/>
        <item x="30"/>
        <item x="55"/>
        <item x="43"/>
        <item x="47"/>
        <item x="33"/>
        <item x="48"/>
        <item x="18"/>
        <item x="59"/>
        <item x="32"/>
        <item x="6"/>
        <item x="28"/>
        <item x="5"/>
        <item x="14"/>
        <item x="2"/>
        <item x="50"/>
        <item x="52"/>
        <item x="3"/>
        <item x="51"/>
        <item x="49"/>
        <item x="31"/>
        <item x="29"/>
        <item x="1"/>
        <item x="21"/>
        <item x="57"/>
        <item x="19"/>
        <item x="10"/>
        <item x="53"/>
        <item x="54"/>
        <item x="15"/>
        <item x="45"/>
        <item x="0"/>
        <item x="26"/>
        <item x="56"/>
        <item x="58"/>
        <item x="44"/>
        <item x="22"/>
        <item x="24"/>
        <item x="20"/>
      </items>
    </pivotField>
    <pivotField compact="0" numFmtId="14" outline="0" showAll="0"/>
    <pivotField name="Trans. Type" axis="axisRow" compact="0" outline="0" multipleItemSelectionAllowed="1" showAll="0" defaultSubtotal="0">
      <items count="32">
        <item m="1" x="26"/>
        <item x="3"/>
        <item x="2"/>
        <item m="1" x="25"/>
        <item x="7"/>
        <item x="1"/>
        <item m="1" x="31"/>
        <item m="1" x="29"/>
        <item m="1" x="28"/>
        <item x="13"/>
        <item x="12"/>
        <item x="19"/>
        <item x="15"/>
        <item m="1" x="27"/>
        <item x="23"/>
        <item x="0"/>
        <item x="24"/>
        <item m="1" x="30"/>
        <item x="20"/>
        <item x="16"/>
        <item x="10"/>
        <item x="4"/>
        <item x="5"/>
        <item x="6"/>
        <item x="8"/>
        <item x="9"/>
        <item x="11"/>
        <item x="14"/>
        <item x="17"/>
        <item x="18"/>
        <item x="21"/>
        <item x="22"/>
      </items>
    </pivotField>
    <pivotField compact="0" outline="0" showAll="0"/>
    <pivotField compact="0" outline="0" showAll="0">
      <items count="6">
        <item x="0"/>
        <item x="2"/>
        <item x="3"/>
        <item x="1"/>
        <item x="4"/>
        <item t="default"/>
      </items>
    </pivotField>
    <pivotField axis="axisRow" compact="0" outline="0" showAll="0" defaultSubtotal="0">
      <items count="13">
        <item x="0"/>
        <item m="1" x="12"/>
        <item m="1" x="11"/>
        <item x="1"/>
        <item x="2"/>
        <item x="3"/>
        <item x="4"/>
        <item x="5"/>
        <item x="6"/>
        <item x="7"/>
        <item x="8"/>
        <item x="9"/>
        <item x="10"/>
      </items>
    </pivotField>
    <pivotField compact="0" outline="0" showAll="0"/>
    <pivotField compact="0" outline="0" showAll="0"/>
    <pivotField compact="0" outline="0" showAll="0"/>
    <pivotField compact="0" outline="0" showAll="0"/>
    <pivotField axis="axisPage" compact="0" outline="0" multipleItemSelectionAllowed="1" showAll="0">
      <items count="15">
        <item h="1" m="1" x="11"/>
        <item m="1" x="13"/>
        <item h="1" m="1" x="12"/>
        <item h="1" x="0"/>
        <item x="1"/>
        <item h="1" x="2"/>
        <item h="1" x="3"/>
        <item h="1" x="4"/>
        <item h="1" x="5"/>
        <item h="1" x="6"/>
        <item h="1" x="7"/>
        <item h="1" x="8"/>
        <item h="1" x="9"/>
        <item h="1" x="10"/>
        <item t="default"/>
      </items>
    </pivotField>
    <pivotField compact="0" outline="0" showAll="0"/>
    <pivotField compact="0" outline="0" showAll="0"/>
    <pivotField name="Primary Expense Code" axis="axisRow" compact="0" outline="0" showAll="0" sortType="ascending">
      <items count="13">
        <item x="2"/>
        <item x="6"/>
        <item x="1"/>
        <item x="3"/>
        <item x="0"/>
        <item x="8"/>
        <item x="5"/>
        <item m="1" x="10"/>
        <item m="1" x="11"/>
        <item h="1" x="7"/>
        <item h="1" x="4"/>
        <item h="1" x="9"/>
        <item t="default"/>
      </items>
    </pivotField>
    <pivotField axis="axisRow" compact="0" outline="0" showAll="0">
      <items count="13">
        <item x="8"/>
        <item x="6"/>
        <item x="0"/>
        <item x="4"/>
        <item x="2"/>
        <item x="1"/>
        <item m="1" x="11"/>
        <item x="3"/>
        <item m="1" x="10"/>
        <item x="5"/>
        <item x="7"/>
        <item x="9"/>
        <item t="default"/>
      </items>
    </pivotField>
    <pivotField name="Expense Code" axis="axisRow" compact="0" outline="0" showAll="0" sortType="ascending" defaultSubtotal="0">
      <items count="70">
        <item h="1" x="5"/>
        <item h="1" x="14"/>
        <item h="1" x="43"/>
        <item h="1" x="27"/>
        <item h="1" x="26"/>
        <item h="1" x="42"/>
        <item h="1" x="13"/>
        <item h="1" m="1" x="51"/>
        <item h="1" m="1" x="62"/>
        <item h="1" x="38"/>
        <item x="25"/>
        <item x="3"/>
        <item x="12"/>
        <item x="23"/>
        <item x="2"/>
        <item x="45"/>
        <item x="24"/>
        <item x="15"/>
        <item x="22"/>
        <item x="21"/>
        <item x="20"/>
        <item x="35"/>
        <item m="1" x="64"/>
        <item x="4"/>
        <item x="34"/>
        <item x="19"/>
        <item m="1" x="69"/>
        <item x="41"/>
        <item x="33"/>
        <item x="0"/>
        <item m="1" x="49"/>
        <item m="1" x="55"/>
        <item x="28"/>
        <item x="18"/>
        <item x="1"/>
        <item m="1" x="61"/>
        <item x="32"/>
        <item x="37"/>
        <item m="1" x="56"/>
        <item m="1" x="52"/>
        <item x="31"/>
        <item x="9"/>
        <item x="39"/>
        <item x="30"/>
        <item x="6"/>
        <item x="8"/>
        <item x="44"/>
        <item m="1" x="60"/>
        <item x="16"/>
        <item m="1" x="58"/>
        <item m="1" x="54"/>
        <item x="7"/>
        <item m="1" x="57"/>
        <item m="1" x="68"/>
        <item x="40"/>
        <item m="1" x="66"/>
        <item x="11"/>
        <item x="36"/>
        <item m="1" x="48"/>
        <item m="1" x="50"/>
        <item m="1" x="47"/>
        <item m="1" x="63"/>
        <item m="1" x="65"/>
        <item m="1" x="67"/>
        <item m="1" x="59"/>
        <item m="1" x="53"/>
        <item x="29"/>
        <item x="10"/>
        <item x="17"/>
        <item x="46"/>
      </items>
      <extLst>
        <ext xmlns:x14="http://schemas.microsoft.com/office/spreadsheetml/2009/9/main" uri="{2946ED86-A175-432a-8AC1-64E0C546D7DE}">
          <x14:pivotField fillDownLabels="1"/>
        </ext>
      </extLst>
    </pivotField>
    <pivotField name="Expense Title" axis="axisRow" compact="0" outline="0" showAll="0" defaultSubtotal="0">
      <items count="70">
        <item x="42"/>
        <item x="0"/>
        <item m="1" x="66"/>
        <item x="33"/>
        <item m="1" x="56"/>
        <item x="7"/>
        <item x="15"/>
        <item m="1" x="53"/>
        <item x="14"/>
        <item m="1" x="61"/>
        <item x="8"/>
        <item x="26"/>
        <item m="1" x="58"/>
        <item x="18"/>
        <item m="1" x="54"/>
        <item m="1" x="62"/>
        <item m="1" x="50"/>
        <item x="24"/>
        <item m="1" x="48"/>
        <item x="30"/>
        <item x="6"/>
        <item x="32"/>
        <item x="37"/>
        <item m="1" x="69"/>
        <item m="1" x="64"/>
        <item x="34"/>
        <item m="1" x="68"/>
        <item m="1" x="57"/>
        <item m="1" x="49"/>
        <item m="1" x="55"/>
        <item x="5"/>
        <item m="1" x="67"/>
        <item x="1"/>
        <item x="3"/>
        <item x="22"/>
        <item x="12"/>
        <item m="1" x="47"/>
        <item x="20"/>
        <item x="23"/>
        <item x="43"/>
        <item m="1" x="60"/>
        <item m="1" x="59"/>
        <item x="27"/>
        <item m="1" x="65"/>
        <item m="1" x="63"/>
        <item m="1" x="51"/>
        <item m="1" x="52"/>
        <item x="2"/>
        <item x="4"/>
        <item x="9"/>
        <item x="10"/>
        <item x="11"/>
        <item x="13"/>
        <item x="16"/>
        <item x="17"/>
        <item x="19"/>
        <item x="21"/>
        <item x="25"/>
        <item x="28"/>
        <item x="29"/>
        <item x="31"/>
        <item x="35"/>
        <item x="36"/>
        <item x="38"/>
        <item x="39"/>
        <item x="40"/>
        <item x="41"/>
        <item x="44"/>
        <item x="45"/>
        <item x="46"/>
      </items>
      <extLst>
        <ext xmlns:x14="http://schemas.microsoft.com/office/spreadsheetml/2009/9/main" uri="{2946ED86-A175-432a-8AC1-64E0C546D7DE}">
          <x14:pivotField fillDownLabels="1"/>
        </ext>
      </extLst>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axis="axisCol" compact="0" outline="0" showAll="0" defaultSubtotal="0">
      <items count="14">
        <item x="0"/>
        <item x="1"/>
        <item x="2"/>
        <item x="3"/>
        <item x="4"/>
        <item x="5"/>
        <item x="6"/>
        <item x="7"/>
        <item x="8"/>
        <item x="9"/>
        <item x="10"/>
        <item x="11"/>
        <item x="12"/>
        <item x="13"/>
      </items>
    </pivotField>
    <pivotField compact="0" outline="0" dragToRow="0" dragToCol="0" dragToPage="0" showAll="0" defaultSubtotal="0"/>
    <pivotField compact="0" outline="0" dragToRow="0" dragToCol="0" dragToPage="0" showAll="0" defaultSubtotal="0"/>
  </pivotFields>
  <rowFields count="8">
    <field x="21"/>
    <field x="22"/>
    <field x="23"/>
    <field x="24"/>
    <field x="8"/>
    <field x="4"/>
    <field x="10"/>
    <field x="13"/>
  </rowFields>
  <rowItems count="19">
    <i>
      <x/>
      <x v="4"/>
      <x v="12"/>
      <x v="35"/>
      <x v="38"/>
      <x v="101"/>
      <x v="5"/>
      <x v="3"/>
    </i>
    <i r="4">
      <x v="41"/>
      <x v="143"/>
      <x v="5"/>
      <x v="3"/>
    </i>
    <i r="4">
      <x v="42"/>
      <x v="140"/>
      <x v="5"/>
      <x v="3"/>
    </i>
    <i t="default" r="1">
      <x v="4"/>
    </i>
    <i t="default">
      <x/>
    </i>
    <i>
      <x v="1"/>
      <x v="1"/>
      <x v="17"/>
      <x v="6"/>
      <x v="38"/>
      <x v="100"/>
      <x v="4"/>
      <x v="3"/>
    </i>
    <i r="4">
      <x v="41"/>
      <x v="141"/>
      <x v="4"/>
      <x v="3"/>
    </i>
    <i r="4">
      <x v="42"/>
      <x v="142"/>
      <x v="4"/>
      <x v="3"/>
    </i>
    <i t="default" r="1">
      <x v="1"/>
    </i>
    <i t="default">
      <x v="1"/>
    </i>
    <i>
      <x v="6"/>
      <x v="9"/>
      <x v="56"/>
      <x v="51"/>
      <x v="38"/>
      <x v="100"/>
      <x v="22"/>
      <x v="3"/>
    </i>
    <i r="5">
      <x v="101"/>
      <x v="22"/>
      <x v="3"/>
    </i>
    <i r="4">
      <x v="41"/>
      <x v="141"/>
      <x v="22"/>
      <x v="3"/>
    </i>
    <i r="5">
      <x v="143"/>
      <x v="22"/>
      <x v="3"/>
    </i>
    <i r="4">
      <x v="42"/>
      <x v="140"/>
      <x v="22"/>
      <x v="3"/>
    </i>
    <i r="5">
      <x v="142"/>
      <x v="22"/>
      <x v="3"/>
    </i>
    <i t="default" r="1">
      <x v="9"/>
    </i>
    <i t="default">
      <x v="6"/>
    </i>
    <i t="grand">
      <x/>
    </i>
  </rowItems>
  <colFields count="1">
    <field x="36"/>
  </colFields>
  <colItems count="3">
    <i>
      <x v="7"/>
    </i>
    <i>
      <x v="8"/>
    </i>
    <i t="grand">
      <x/>
    </i>
  </colItems>
  <pageFields count="1">
    <pageField fld="18" hier="-1"/>
  </pageFields>
  <dataFields count="1">
    <dataField name="Summary of Expense" fld="34" baseField="0" baseItem="0" numFmtId="44"/>
  </dataField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4" cacheId="2" applyNumberFormats="0" applyBorderFormats="0" applyFontFormats="0" applyPatternFormats="0" applyAlignmentFormats="0" applyWidthHeightFormats="1" dataCaption="Values" updatedVersion="6" minRefreshableVersion="3" showDrill="0" itemPrintTitles="1" createdVersion="6" indent="0" compact="0" compactData="0" multipleFieldFilters="0">
  <location ref="B45:K162" firstHeaderRow="1" firstDataRow="2" firstDataCol="7" rowPageCount="1" colPageCount="1"/>
  <pivotFields count="39">
    <pivotField compact="0" outline="0" showAll="0"/>
    <pivotField compact="0" outline="0" showAll="0"/>
    <pivotField compact="0" numFmtId="22" outline="0" showAll="0"/>
    <pivotField compact="0" outline="0" showAll="0"/>
    <pivotField name="Doc. Code" axis="axisRow" compact="0" outline="0" showAll="0" defaultSubtotal="0">
      <items count="170">
        <item m="1" x="139"/>
        <item m="1" x="151"/>
        <item x="2"/>
        <item m="1" x="88"/>
        <item m="1" x="82"/>
        <item x="3"/>
        <item m="1" x="102"/>
        <item m="1" x="101"/>
        <item m="1" x="89"/>
        <item m="1" x="87"/>
        <item x="41"/>
        <item m="1" x="113"/>
        <item x="49"/>
        <item m="1" x="152"/>
        <item x="39"/>
        <item m="1" x="107"/>
        <item m="1" x="134"/>
        <item m="1" x="135"/>
        <item m="1" x="131"/>
        <item m="1" x="83"/>
        <item m="1" x="119"/>
        <item m="1" x="118"/>
        <item m="1" x="132"/>
        <item m="1" x="164"/>
        <item m="1" x="122"/>
        <item m="1" x="150"/>
        <item m="1" x="123"/>
        <item m="1" x="124"/>
        <item m="1" x="147"/>
        <item m="1" x="120"/>
        <item m="1" x="100"/>
        <item m="1" x="137"/>
        <item m="1" x="156"/>
        <item m="1" x="98"/>
        <item m="1" x="162"/>
        <item m="1" x="144"/>
        <item m="1" x="166"/>
        <item m="1" x="121"/>
        <item m="1" x="85"/>
        <item m="1" x="125"/>
        <item m="1" x="127"/>
        <item m="1" x="116"/>
        <item m="1" x="106"/>
        <item m="1" x="168"/>
        <item m="1" x="109"/>
        <item m="1" x="117"/>
        <item m="1" x="129"/>
        <item m="1" x="126"/>
        <item m="1" x="155"/>
        <item m="1" x="104"/>
        <item m="1" x="169"/>
        <item m="1" x="167"/>
        <item m="1" x="112"/>
        <item m="1" x="153"/>
        <item m="1" x="141"/>
        <item m="1" x="160"/>
        <item m="1" x="143"/>
        <item m="1" x="165"/>
        <item m="1" x="110"/>
        <item m="1" x="108"/>
        <item m="1" x="128"/>
        <item m="1" x="92"/>
        <item m="1" x="90"/>
        <item m="1" x="93"/>
        <item m="1" x="154"/>
        <item m="1" x="136"/>
        <item m="1" x="99"/>
        <item m="1" x="133"/>
        <item m="1" x="157"/>
        <item m="1" x="138"/>
        <item m="1" x="114"/>
        <item m="1" x="84"/>
        <item m="1" x="145"/>
        <item m="1" x="86"/>
        <item m="1" x="103"/>
        <item m="1" x="146"/>
        <item m="1" x="163"/>
        <item m="1" x="149"/>
        <item m="1" x="159"/>
        <item m="1" x="96"/>
        <item m="1" x="97"/>
        <item m="1" x="148"/>
        <item m="1" x="130"/>
        <item m="1" x="105"/>
        <item x="5"/>
        <item m="1" x="158"/>
        <item m="1" x="140"/>
        <item m="1" x="111"/>
        <item m="1" x="95"/>
        <item m="1" x="94"/>
        <item m="1" x="142"/>
        <item m="1" x="115"/>
        <item m="1" x="91"/>
        <item m="1" x="161"/>
        <item x="0"/>
        <item x="1"/>
        <item x="4"/>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40"/>
        <item x="42"/>
        <item x="43"/>
        <item x="44"/>
        <item x="45"/>
        <item x="46"/>
        <item x="47"/>
        <item x="48"/>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s>
    </pivotField>
    <pivotField compact="0" outline="0" showAll="0"/>
    <pivotField compact="0" outline="0" showAll="0"/>
    <pivotField compact="0" outline="0" showAll="0"/>
    <pivotField compact="0" outline="0" showAll="0"/>
    <pivotField compact="0" numFmtId="14" outline="0" showAll="0"/>
    <pivotField name="Trans. Type" axis="axisRow" compact="0" outline="0" multipleItemSelectionAllowed="1" showAll="0" defaultSubtotal="0">
      <items count="32">
        <item m="1" x="26"/>
        <item x="3"/>
        <item x="2"/>
        <item m="1" x="25"/>
        <item x="7"/>
        <item x="1"/>
        <item m="1" x="31"/>
        <item m="1" x="29"/>
        <item m="1" x="28"/>
        <item x="13"/>
        <item x="12"/>
        <item x="19"/>
        <item x="15"/>
        <item m="1" x="27"/>
        <item x="23"/>
        <item x="0"/>
        <item x="24"/>
        <item m="1" x="30"/>
        <item x="20"/>
        <item x="16"/>
        <item x="10"/>
        <item x="4"/>
        <item x="5"/>
        <item x="6"/>
        <item x="8"/>
        <item x="9"/>
        <item x="11"/>
        <item x="14"/>
        <item x="17"/>
        <item x="18"/>
        <item x="21"/>
        <item x="22"/>
      </items>
    </pivotField>
    <pivotField compact="0" outline="0" showAll="0"/>
    <pivotField compact="0" outline="0" showAll="0">
      <items count="6">
        <item x="0"/>
        <item x="2"/>
        <item x="3"/>
        <item x="1"/>
        <item x="4"/>
        <item t="default"/>
      </items>
    </pivotField>
    <pivotField axis="axisRow" compact="0" outline="0" showAll="0" defaultSubtotal="0">
      <items count="13">
        <item x="0"/>
        <item m="1" x="12"/>
        <item m="1" x="11"/>
        <item x="1"/>
        <item x="2"/>
        <item x="3"/>
        <item x="4"/>
        <item x="5"/>
        <item x="6"/>
        <item x="7"/>
        <item x="8"/>
        <item x="9"/>
        <item x="10"/>
      </items>
    </pivotField>
    <pivotField compact="0" outline="0" showAll="0"/>
    <pivotField compact="0" outline="0" showAll="0"/>
    <pivotField compact="0" outline="0" showAll="0"/>
    <pivotField compact="0" outline="0" showAll="0"/>
    <pivotField axis="axisPage" compact="0" outline="0" multipleItemSelectionAllowed="1" showAll="0">
      <items count="15">
        <item h="1" m="1" x="11"/>
        <item m="1" x="13"/>
        <item h="1" m="1" x="12"/>
        <item h="1" x="0"/>
        <item h="1" x="1"/>
        <item h="1" x="2"/>
        <item h="1" x="3"/>
        <item x="4"/>
        <item h="1" x="5"/>
        <item h="1" x="6"/>
        <item h="1" x="7"/>
        <item h="1" x="8"/>
        <item h="1" x="9"/>
        <item h="1" x="10"/>
        <item t="default"/>
      </items>
    </pivotField>
    <pivotField compact="0" outline="0" showAll="0"/>
    <pivotField compact="0" outline="0" showAll="0"/>
    <pivotField name="Primary Expense Code" axis="axisRow" compact="0" outline="0" showAll="0" sortType="ascending">
      <items count="13">
        <item x="2"/>
        <item x="6"/>
        <item x="1"/>
        <item x="3"/>
        <item x="0"/>
        <item x="8"/>
        <item x="5"/>
        <item m="1" x="10"/>
        <item m="1" x="11"/>
        <item h="1" x="7"/>
        <item h="1" x="4"/>
        <item h="1" x="9"/>
        <item t="default"/>
      </items>
    </pivotField>
    <pivotField axis="axisRow" compact="0" outline="0" showAll="0" defaultSubtotal="0">
      <items count="12">
        <item x="8"/>
        <item x="6"/>
        <item x="0"/>
        <item x="4"/>
        <item x="2"/>
        <item x="1"/>
        <item m="1" x="11"/>
        <item x="3"/>
        <item m="1" x="10"/>
        <item x="5"/>
        <item x="7"/>
        <item x="9"/>
      </items>
    </pivotField>
    <pivotField name="Expense Code" axis="axisRow" compact="0" outline="0" showAll="0" sortType="ascending" defaultSubtotal="0">
      <items count="70">
        <item h="1" x="5"/>
        <item h="1" x="14"/>
        <item h="1" x="43"/>
        <item h="1" x="27"/>
        <item h="1" x="26"/>
        <item h="1" x="42"/>
        <item h="1" x="13"/>
        <item h="1" m="1" x="51"/>
        <item h="1" m="1" x="62"/>
        <item h="1" x="38"/>
        <item x="25"/>
        <item x="3"/>
        <item x="12"/>
        <item x="23"/>
        <item x="2"/>
        <item x="45"/>
        <item x="24"/>
        <item x="15"/>
        <item x="22"/>
        <item x="21"/>
        <item x="20"/>
        <item x="35"/>
        <item m="1" x="64"/>
        <item x="4"/>
        <item x="34"/>
        <item x="19"/>
        <item m="1" x="69"/>
        <item x="41"/>
        <item x="33"/>
        <item x="0"/>
        <item m="1" x="49"/>
        <item m="1" x="55"/>
        <item x="28"/>
        <item x="18"/>
        <item x="1"/>
        <item m="1" x="61"/>
        <item x="32"/>
        <item x="37"/>
        <item m="1" x="56"/>
        <item m="1" x="52"/>
        <item x="31"/>
        <item x="9"/>
        <item x="39"/>
        <item x="30"/>
        <item x="6"/>
        <item x="8"/>
        <item x="44"/>
        <item m="1" x="60"/>
        <item x="16"/>
        <item m="1" x="58"/>
        <item m="1" x="54"/>
        <item x="7"/>
        <item m="1" x="57"/>
        <item m="1" x="68"/>
        <item x="40"/>
        <item m="1" x="66"/>
        <item x="11"/>
        <item x="36"/>
        <item m="1" x="48"/>
        <item m="1" x="50"/>
        <item m="1" x="47"/>
        <item m="1" x="63"/>
        <item m="1" x="65"/>
        <item m="1" x="67"/>
        <item m="1" x="59"/>
        <item m="1" x="53"/>
        <item x="29"/>
        <item x="10"/>
        <item x="17"/>
        <item x="46"/>
      </items>
      <extLst>
        <ext xmlns:x14="http://schemas.microsoft.com/office/spreadsheetml/2009/9/main" uri="{2946ED86-A175-432a-8AC1-64E0C546D7DE}">
          <x14:pivotField fillDownLabels="1"/>
        </ext>
      </extLst>
    </pivotField>
    <pivotField name="Expense Title" axis="axisRow" compact="0" outline="0" showAll="0" defaultSubtotal="0">
      <items count="70">
        <item x="42"/>
        <item x="0"/>
        <item m="1" x="66"/>
        <item x="33"/>
        <item m="1" x="56"/>
        <item x="7"/>
        <item x="15"/>
        <item m="1" x="53"/>
        <item x="14"/>
        <item m="1" x="61"/>
        <item x="8"/>
        <item x="26"/>
        <item m="1" x="58"/>
        <item x="18"/>
        <item m="1" x="54"/>
        <item m="1" x="62"/>
        <item m="1" x="50"/>
        <item x="24"/>
        <item m="1" x="48"/>
        <item x="30"/>
        <item x="6"/>
        <item x="32"/>
        <item x="37"/>
        <item m="1" x="69"/>
        <item m="1" x="64"/>
        <item x="34"/>
        <item m="1" x="68"/>
        <item m="1" x="57"/>
        <item m="1" x="49"/>
        <item m="1" x="55"/>
        <item x="5"/>
        <item m="1" x="67"/>
        <item x="1"/>
        <item x="3"/>
        <item x="22"/>
        <item x="12"/>
        <item m="1" x="47"/>
        <item x="20"/>
        <item x="23"/>
        <item x="43"/>
        <item m="1" x="60"/>
        <item m="1" x="59"/>
        <item x="27"/>
        <item m="1" x="65"/>
        <item m="1" x="63"/>
        <item m="1" x="51"/>
        <item m="1" x="52"/>
        <item x="2"/>
        <item x="4"/>
        <item x="9"/>
        <item x="10"/>
        <item x="11"/>
        <item x="13"/>
        <item x="16"/>
        <item x="17"/>
        <item x="19"/>
        <item x="21"/>
        <item x="25"/>
        <item x="28"/>
        <item x="29"/>
        <item x="31"/>
        <item x="35"/>
        <item x="36"/>
        <item x="38"/>
        <item x="39"/>
        <item x="40"/>
        <item x="41"/>
        <item x="44"/>
        <item x="45"/>
        <item x="46"/>
      </items>
      <extLst>
        <ext xmlns:x14="http://schemas.microsoft.com/office/spreadsheetml/2009/9/main" uri="{2946ED86-A175-432a-8AC1-64E0C546D7DE}">
          <x14:pivotField fillDownLabels="1"/>
        </ext>
      </extLst>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axis="axisCol" compact="0" outline="0" showAll="0" defaultSubtotal="0">
      <items count="14">
        <item x="0"/>
        <item x="1"/>
        <item x="2"/>
        <item x="3"/>
        <item x="4"/>
        <item x="5"/>
        <item x="6"/>
        <item x="7"/>
        <item x="8"/>
        <item x="9"/>
        <item x="10"/>
        <item x="11"/>
        <item x="12"/>
        <item x="13"/>
      </items>
    </pivotField>
    <pivotField compact="0" outline="0" dragToRow="0" dragToCol="0" dragToPage="0" showAll="0" defaultSubtotal="0"/>
    <pivotField compact="0" outline="0" dragToRow="0" dragToCol="0" dragToPage="0" showAll="0" defaultSubtotal="0"/>
  </pivotFields>
  <rowFields count="7">
    <field x="21"/>
    <field x="22"/>
    <field x="23"/>
    <field x="24"/>
    <field x="4"/>
    <field x="10"/>
    <field x="13"/>
  </rowFields>
  <rowItems count="116">
    <i>
      <x/>
      <x v="4"/>
      <x v="10"/>
      <x v="57"/>
      <x v="116"/>
      <x v="5"/>
      <x v="6"/>
    </i>
    <i r="4">
      <x v="117"/>
      <x v="5"/>
      <x v="6"/>
    </i>
    <i r="4">
      <x v="155"/>
      <x v="27"/>
      <x v="6"/>
    </i>
    <i r="4">
      <x v="157"/>
      <x v="5"/>
      <x v="6"/>
    </i>
    <i r="4">
      <x v="158"/>
      <x v="5"/>
      <x v="6"/>
    </i>
    <i r="4">
      <x v="159"/>
      <x v="5"/>
      <x v="6"/>
    </i>
    <i r="4">
      <x v="160"/>
      <x v="5"/>
      <x v="6"/>
    </i>
    <i r="2">
      <x v="11"/>
      <x v="33"/>
      <x v="116"/>
      <x v="5"/>
      <x v="6"/>
    </i>
    <i r="4">
      <x v="155"/>
      <x v="27"/>
      <x v="6"/>
    </i>
    <i r="4">
      <x v="156"/>
      <x v="5"/>
      <x v="6"/>
    </i>
    <i r="4">
      <x v="157"/>
      <x v="5"/>
      <x v="6"/>
    </i>
    <i r="4">
      <x v="158"/>
      <x v="5"/>
      <x v="6"/>
    </i>
    <i r="2">
      <x v="12"/>
      <x v="35"/>
      <x v="116"/>
      <x v="5"/>
      <x v="6"/>
    </i>
    <i r="4">
      <x v="117"/>
      <x v="5"/>
      <x v="6"/>
    </i>
    <i r="4">
      <x v="157"/>
      <x v="5"/>
      <x v="6"/>
    </i>
    <i r="4">
      <x v="158"/>
      <x v="5"/>
      <x v="6"/>
    </i>
    <i r="2">
      <x v="16"/>
      <x v="17"/>
      <x v="116"/>
      <x v="5"/>
      <x v="6"/>
    </i>
    <i r="4">
      <x v="156"/>
      <x v="5"/>
      <x v="6"/>
    </i>
    <i r="4">
      <x v="157"/>
      <x v="5"/>
      <x v="6"/>
    </i>
    <i r="4">
      <x v="158"/>
      <x v="5"/>
      <x v="6"/>
    </i>
    <i t="default">
      <x/>
    </i>
    <i>
      <x v="1"/>
      <x v="1"/>
      <x v="17"/>
      <x v="6"/>
      <x v="100"/>
      <x v="4"/>
      <x v="6"/>
    </i>
    <i r="4">
      <x v="115"/>
      <x v="4"/>
      <x v="6"/>
    </i>
    <i r="4">
      <x v="141"/>
      <x v="4"/>
      <x v="6"/>
    </i>
    <i r="4">
      <x v="142"/>
      <x v="4"/>
      <x v="6"/>
    </i>
    <i r="4">
      <x v="159"/>
      <x v="4"/>
      <x v="6"/>
    </i>
    <i r="4">
      <x v="160"/>
      <x v="4"/>
      <x v="6"/>
    </i>
    <i r="2">
      <x v="18"/>
      <x v="34"/>
      <x v="115"/>
      <x v="4"/>
      <x v="6"/>
    </i>
    <i r="4">
      <x v="141"/>
      <x v="4"/>
      <x v="6"/>
    </i>
    <i r="4">
      <x v="142"/>
      <x v="4"/>
      <x v="6"/>
    </i>
    <i r="4">
      <x v="156"/>
      <x v="4"/>
      <x v="6"/>
    </i>
    <i r="2">
      <x v="19"/>
      <x v="56"/>
      <x v="100"/>
      <x v="4"/>
      <x v="6"/>
    </i>
    <i r="4">
      <x v="115"/>
      <x v="4"/>
      <x v="6"/>
    </i>
    <i r="4">
      <x v="141"/>
      <x v="4"/>
      <x v="6"/>
    </i>
    <i r="2">
      <x v="20"/>
      <x v="37"/>
      <x v="100"/>
      <x v="4"/>
      <x v="6"/>
    </i>
    <i r="4">
      <x v="115"/>
      <x v="4"/>
      <x v="6"/>
    </i>
    <i r="4">
      <x v="141"/>
      <x v="4"/>
      <x v="6"/>
    </i>
    <i r="4">
      <x v="142"/>
      <x v="4"/>
      <x v="6"/>
    </i>
    <i t="default">
      <x v="1"/>
    </i>
    <i>
      <x v="2"/>
      <x v="5"/>
      <x v="13"/>
      <x v="38"/>
      <x v="116"/>
      <x v="5"/>
      <x v="6"/>
    </i>
    <i r="4">
      <x v="117"/>
      <x v="5"/>
      <x v="6"/>
    </i>
    <i r="4">
      <x v="157"/>
      <x v="5"/>
      <x v="6"/>
    </i>
    <i r="4">
      <x v="158"/>
      <x v="5"/>
      <x v="6"/>
    </i>
    <i r="2">
      <x v="14"/>
      <x v="47"/>
      <x v="116"/>
      <x v="5"/>
      <x v="6"/>
    </i>
    <i r="4">
      <x v="117"/>
      <x v="5"/>
      <x v="6"/>
    </i>
    <i r="4">
      <x v="157"/>
      <x v="5"/>
      <x v="6"/>
    </i>
    <i t="default">
      <x v="2"/>
    </i>
    <i>
      <x v="3"/>
      <x v="7"/>
      <x v="36"/>
      <x v="21"/>
      <x v="121"/>
      <x v="15"/>
      <x v="6"/>
    </i>
    <i r="4">
      <x v="122"/>
      <x v="15"/>
      <x v="6"/>
    </i>
    <i r="4">
      <x v="123"/>
      <x v="15"/>
      <x v="6"/>
    </i>
    <i r="2">
      <x v="40"/>
      <x v="60"/>
      <x v="120"/>
      <x v="26"/>
      <x v="6"/>
    </i>
    <i r="2">
      <x v="43"/>
      <x v="19"/>
      <x v="119"/>
      <x v="20"/>
      <x v="6"/>
    </i>
    <i r="4">
      <x v="122"/>
      <x v="15"/>
      <x v="6"/>
    </i>
    <i r="4">
      <x v="124"/>
      <x v="20"/>
      <x v="6"/>
    </i>
    <i r="4">
      <x v="161"/>
      <x v="15"/>
      <x v="6"/>
    </i>
    <i t="default">
      <x v="3"/>
    </i>
    <i>
      <x v="4"/>
      <x v="2"/>
      <x v="25"/>
      <x v="55"/>
      <x v="114"/>
      <x v="15"/>
      <x v="6"/>
    </i>
    <i r="4">
      <x v="154"/>
      <x v="15"/>
      <x v="6"/>
    </i>
    <i r="2">
      <x v="27"/>
      <x v="66"/>
      <x v="153"/>
      <x v="11"/>
      <x v="6"/>
    </i>
    <i r="2">
      <x v="32"/>
      <x v="58"/>
      <x v="127"/>
      <x v="15"/>
      <x v="6"/>
    </i>
    <i r="4">
      <x v="162"/>
      <x v="18"/>
      <x v="6"/>
    </i>
    <i r="4">
      <x v="163"/>
      <x v="30"/>
      <x v="6"/>
    </i>
    <i r="4">
      <x v="164"/>
      <x v="31"/>
      <x v="6"/>
    </i>
    <i r="4">
      <x v="165"/>
      <x v="15"/>
      <x v="6"/>
    </i>
    <i r="4">
      <x v="166"/>
      <x v="14"/>
      <x v="6"/>
    </i>
    <i r="2">
      <x v="33"/>
      <x v="13"/>
      <x v="107"/>
      <x v="15"/>
      <x v="6"/>
    </i>
    <i r="4">
      <x v="108"/>
      <x v="15"/>
      <x v="6"/>
    </i>
    <i r="4">
      <x v="109"/>
      <x v="15"/>
      <x v="6"/>
    </i>
    <i r="4">
      <x v="110"/>
      <x v="15"/>
      <x v="6"/>
    </i>
    <i r="4">
      <x v="111"/>
      <x v="15"/>
      <x v="6"/>
    </i>
    <i r="4">
      <x v="112"/>
      <x v="15"/>
      <x v="6"/>
    </i>
    <i r="4">
      <x v="113"/>
      <x v="15"/>
      <x v="6"/>
    </i>
    <i r="4">
      <x v="149"/>
      <x v="15"/>
      <x v="6"/>
    </i>
    <i r="4">
      <x v="150"/>
      <x v="15"/>
      <x v="6"/>
    </i>
    <i r="4">
      <x v="151"/>
      <x v="15"/>
      <x v="6"/>
    </i>
    <i r="4">
      <x v="152"/>
      <x v="15"/>
      <x v="6"/>
    </i>
    <i r="2">
      <x v="45"/>
      <x v="10"/>
      <x v="118"/>
      <x v="15"/>
      <x v="6"/>
    </i>
    <i r="4">
      <x v="125"/>
      <x v="2"/>
      <x v="6"/>
    </i>
    <i r="2">
      <x v="46"/>
      <x v="67"/>
      <x v="161"/>
      <x v="15"/>
      <x v="6"/>
    </i>
    <i t="default">
      <x v="4"/>
    </i>
    <i>
      <x v="6"/>
      <x v="9"/>
      <x v="56"/>
      <x v="51"/>
      <x v="100"/>
      <x v="22"/>
      <x v="6"/>
    </i>
    <i r="4">
      <x v="107"/>
      <x v="22"/>
      <x v="6"/>
    </i>
    <i r="4">
      <x v="108"/>
      <x v="22"/>
      <x v="6"/>
    </i>
    <i r="4">
      <x v="109"/>
      <x v="22"/>
      <x v="6"/>
    </i>
    <i r="4">
      <x v="110"/>
      <x v="22"/>
      <x v="6"/>
    </i>
    <i r="4">
      <x v="111"/>
      <x v="22"/>
      <x v="6"/>
    </i>
    <i r="4">
      <x v="112"/>
      <x v="22"/>
      <x v="6"/>
    </i>
    <i r="4">
      <x v="113"/>
      <x v="22"/>
      <x v="6"/>
    </i>
    <i r="4">
      <x v="114"/>
      <x v="22"/>
      <x v="6"/>
    </i>
    <i r="4">
      <x v="115"/>
      <x v="22"/>
      <x v="6"/>
    </i>
    <i r="4">
      <x v="116"/>
      <x v="22"/>
      <x v="6"/>
    </i>
    <i r="4">
      <x v="117"/>
      <x v="22"/>
      <x v="6"/>
    </i>
    <i r="4">
      <x v="118"/>
      <x v="22"/>
      <x v="6"/>
    </i>
    <i r="4">
      <x v="119"/>
      <x v="22"/>
      <x v="6"/>
    </i>
    <i r="4">
      <x v="120"/>
      <x v="22"/>
      <x v="6"/>
    </i>
    <i r="4">
      <x v="121"/>
      <x v="22"/>
      <x v="6"/>
    </i>
    <i r="4">
      <x v="122"/>
      <x v="22"/>
      <x v="6"/>
    </i>
    <i r="4">
      <x v="123"/>
      <x v="22"/>
      <x v="6"/>
    </i>
    <i r="4">
      <x v="124"/>
      <x v="22"/>
      <x v="6"/>
    </i>
    <i r="4">
      <x v="125"/>
      <x v="22"/>
      <x v="6"/>
    </i>
    <i r="4">
      <x v="141"/>
      <x v="22"/>
      <x v="6"/>
    </i>
    <i r="4">
      <x v="142"/>
      <x v="22"/>
      <x v="6"/>
    </i>
    <i r="4">
      <x v="149"/>
      <x v="22"/>
      <x v="6"/>
    </i>
    <i r="4">
      <x v="150"/>
      <x v="22"/>
      <x v="6"/>
    </i>
    <i r="4">
      <x v="151"/>
      <x v="22"/>
      <x v="6"/>
    </i>
    <i r="4">
      <x v="152"/>
      <x v="22"/>
      <x v="6"/>
    </i>
    <i r="4">
      <x v="153"/>
      <x v="22"/>
      <x v="6"/>
    </i>
    <i r="4">
      <x v="154"/>
      <x v="22"/>
      <x v="6"/>
    </i>
    <i r="4">
      <x v="156"/>
      <x v="22"/>
      <x v="6"/>
    </i>
    <i r="4">
      <x v="157"/>
      <x v="22"/>
      <x v="6"/>
    </i>
    <i r="4">
      <x v="158"/>
      <x v="22"/>
      <x v="6"/>
    </i>
    <i r="4">
      <x v="159"/>
      <x v="22"/>
      <x v="6"/>
    </i>
    <i r="4">
      <x v="160"/>
      <x v="22"/>
      <x v="6"/>
    </i>
    <i r="4">
      <x v="161"/>
      <x v="22"/>
      <x v="6"/>
    </i>
    <i t="default">
      <x v="6"/>
    </i>
    <i t="grand">
      <x/>
    </i>
  </rowItems>
  <colFields count="1">
    <field x="36"/>
  </colFields>
  <colItems count="3">
    <i>
      <x v="7"/>
    </i>
    <i>
      <x v="8"/>
    </i>
    <i t="grand">
      <x/>
    </i>
  </colItems>
  <pageFields count="1">
    <pageField fld="18" hier="-1"/>
  </pageFields>
  <dataFields count="1">
    <dataField name="Summary of Expense" fld="34" baseField="0" baseItem="0" numFmtId="44"/>
  </dataField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6" minRefreshableVersion="3" showDrill="0" itemPrintTitles="1" createdVersion="6" indent="0" compact="0" compactData="0" multipleFieldFilters="0">
  <location ref="B23:G30" firstHeaderRow="0" firstDataRow="1" firstDataCol="2" rowPageCount="2" colPageCount="1"/>
  <pivotFields count="39">
    <pivotField compact="0" outline="0" showAll="0"/>
    <pivotField compact="0" outline="0" showAll="0"/>
    <pivotField compact="0" numFmtId="22" outline="0" showAll="0"/>
    <pivotField compact="0" outline="0" showAll="0"/>
    <pivotField compact="0" outline="0" showAll="0"/>
    <pivotField compact="0" outline="0" showAll="0"/>
    <pivotField compact="0" outline="0" showAll="0"/>
    <pivotField compact="0" outline="0" showAll="0"/>
    <pivotField compact="0" outline="0" showAll="0"/>
    <pivotField compact="0" numFmtId="14"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Page" compact="0" outline="0" multipleItemSelectionAllowed="1" showAll="0">
      <items count="33">
        <item m="1" x="26"/>
        <item x="17"/>
        <item x="9"/>
        <item x="3"/>
        <item x="6"/>
        <item x="2"/>
        <item m="1" x="25"/>
        <item x="8"/>
        <item x="5"/>
        <item x="4"/>
        <item x="14"/>
        <item x="7"/>
        <item x="1"/>
        <item m="1" x="31"/>
        <item m="1" x="29"/>
        <item m="1" x="28"/>
        <item x="13"/>
        <item x="12"/>
        <item x="19"/>
        <item x="15"/>
        <item x="11"/>
        <item m="1" x="27"/>
        <item x="23"/>
        <item x="0"/>
        <item h="1" x="18"/>
        <item x="24"/>
        <item m="1" x="30"/>
        <item x="22"/>
        <item x="21"/>
        <item x="20"/>
        <item x="16"/>
        <item x="10"/>
        <item t="default"/>
      </items>
    </pivotField>
    <pivotField compact="0" outline="0" showAll="0"/>
    <pivotField compact="0" outline="0" showAll="0">
      <items count="6">
        <item x="0"/>
        <item x="2"/>
        <item x="3"/>
        <item x="1"/>
        <item x="4"/>
        <item t="default"/>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15">
        <item h="1" m="1" x="11"/>
        <item m="1" x="13"/>
        <item h="1" m="1" x="12"/>
        <item h="1" x="0"/>
        <item h="1" x="1"/>
        <item h="1" x="2"/>
        <item h="1" x="3"/>
        <item x="4"/>
        <item h="1" x="5"/>
        <item h="1" x="6"/>
        <item h="1" x="7"/>
        <item h="1" x="8"/>
        <item h="1" x="9"/>
        <item h="1" x="10"/>
        <item t="default"/>
      </items>
    </pivotField>
    <pivotField compact="0" outline="0" showAll="0"/>
    <pivotField compact="0" outline="0" showAll="0"/>
    <pivotField name="Primary Expense Code" axis="axisRow" compact="0" outline="0" showAll="0" defaultSubtotal="0">
      <items count="12">
        <item x="2"/>
        <item x="6"/>
        <item x="1"/>
        <item x="3"/>
        <item x="0"/>
        <item x="8"/>
        <item m="1" x="10"/>
        <item m="1" x="11"/>
        <item h="1" x="4"/>
        <item x="5"/>
        <item x="7"/>
        <item h="1" x="9"/>
      </items>
    </pivotField>
    <pivotField name="Primary Expense Title" axis="axisRow" compact="0" outline="0" showAll="0">
      <items count="13">
        <item x="8"/>
        <item x="6"/>
        <item x="0"/>
        <item x="4"/>
        <item x="2"/>
        <item x="1"/>
        <item m="1" x="11"/>
        <item x="3"/>
        <item m="1" x="10"/>
        <item x="5"/>
        <item x="7"/>
        <item x="9"/>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compact="0" outline="0" showAll="0" defaultSubtotal="0">
      <items count="14">
        <item sd="0" x="0"/>
        <item sd="0" x="1"/>
        <item sd="0" x="2"/>
        <item sd="0" x="3"/>
        <item sd="0" x="4"/>
        <item sd="0" x="5"/>
        <item sd="0" x="6"/>
        <item sd="0" x="7"/>
        <item sd="0" x="8"/>
        <item sd="0" x="9"/>
        <item sd="0" x="10"/>
        <item sd="0" x="11"/>
        <item sd="0" x="12"/>
        <item sd="0" x="13"/>
      </items>
    </pivotField>
    <pivotField dataField="1" compact="0" outline="0" dragToRow="0" dragToCol="0" dragToPage="0" showAll="0" defaultSubtotal="0"/>
    <pivotField dataField="1" compact="0" outline="0" dragToRow="0" dragToCol="0" dragToPage="0" showAll="0" defaultSubtotal="0"/>
  </pivotFields>
  <rowFields count="2">
    <field x="21"/>
    <field x="22"/>
  </rowFields>
  <rowItems count="7">
    <i>
      <x/>
      <x v="4"/>
    </i>
    <i>
      <x v="1"/>
      <x v="1"/>
    </i>
    <i>
      <x v="2"/>
      <x v="5"/>
    </i>
    <i>
      <x v="3"/>
      <x v="7"/>
    </i>
    <i>
      <x v="4"/>
      <x v="2"/>
    </i>
    <i>
      <x v="9"/>
      <x v="9"/>
    </i>
    <i t="grand">
      <x/>
    </i>
  </rowItems>
  <colFields count="1">
    <field x="-2"/>
  </colFields>
  <colItems count="4">
    <i>
      <x/>
    </i>
    <i i="1">
      <x v="1"/>
    </i>
    <i i="2">
      <x v="2"/>
    </i>
    <i i="3">
      <x v="3"/>
    </i>
  </colItems>
  <pageFields count="2">
    <pageField fld="18" hier="-1"/>
    <pageField fld="10" hier="-1"/>
  </pageFields>
  <dataFields count="4">
    <dataField name="Budget" fld="37" baseField="0" baseItem="0" numFmtId="44"/>
    <dataField name="Encumbrances" fld="35" baseField="34" baseItem="4" numFmtId="44"/>
    <dataField name="Expenses" fld="34" baseField="34" baseItem="4" numFmtId="44"/>
    <dataField name="Available Balance" fld="38" baseField="34" baseItem="4" numFmtId="44"/>
  </dataFields>
  <formats count="56">
    <format dxfId="247">
      <pivotArea type="all" dataOnly="0" outline="0" fieldPosition="0"/>
    </format>
    <format dxfId="246">
      <pivotArea outline="0" collapsedLevelsAreSubtotals="1" fieldPosition="0"/>
    </format>
    <format dxfId="245">
      <pivotArea field="21" type="button" dataOnly="0" labelOnly="1" outline="0" axis="axisRow" fieldPosition="0"/>
    </format>
    <format dxfId="244">
      <pivotArea field="22" type="button" dataOnly="0" labelOnly="1" outline="0" axis="axisRow" fieldPosition="1"/>
    </format>
    <format dxfId="243">
      <pivotArea dataOnly="0" labelOnly="1" outline="0" fieldPosition="0">
        <references count="1">
          <reference field="21" count="0"/>
        </references>
      </pivotArea>
    </format>
    <format dxfId="242">
      <pivotArea dataOnly="0" labelOnly="1" grandRow="1" outline="0" fieldPosition="0"/>
    </format>
    <format dxfId="241">
      <pivotArea dataOnly="0" labelOnly="1" outline="0" fieldPosition="0">
        <references count="2">
          <reference field="21" count="1" selected="0">
            <x v="0"/>
          </reference>
          <reference field="22" count="1">
            <x v="4"/>
          </reference>
        </references>
      </pivotArea>
    </format>
    <format dxfId="240">
      <pivotArea dataOnly="0" labelOnly="1" outline="0" fieldPosition="0">
        <references count="2">
          <reference field="21" count="1" selected="0">
            <x v="1"/>
          </reference>
          <reference field="22" count="1">
            <x v="1"/>
          </reference>
        </references>
      </pivotArea>
    </format>
    <format dxfId="239">
      <pivotArea dataOnly="0" labelOnly="1" outline="0" fieldPosition="0">
        <references count="2">
          <reference field="21" count="1" selected="0">
            <x v="2"/>
          </reference>
          <reference field="22" count="1">
            <x v="5"/>
          </reference>
        </references>
      </pivotArea>
    </format>
    <format dxfId="238">
      <pivotArea dataOnly="0" labelOnly="1" outline="0" fieldPosition="0">
        <references count="2">
          <reference field="21" count="1" selected="0">
            <x v="3"/>
          </reference>
          <reference field="22" count="1">
            <x v="7"/>
          </reference>
        </references>
      </pivotArea>
    </format>
    <format dxfId="237">
      <pivotArea dataOnly="0" labelOnly="1" outline="0" fieldPosition="0">
        <references count="2">
          <reference field="21" count="1" selected="0">
            <x v="4"/>
          </reference>
          <reference field="22" count="1">
            <x v="2"/>
          </reference>
        </references>
      </pivotArea>
    </format>
    <format dxfId="236">
      <pivotArea dataOnly="0" labelOnly="1" outline="0" fieldPosition="0">
        <references count="2">
          <reference field="21" count="1" selected="0">
            <x v="5"/>
          </reference>
          <reference field="22" count="1">
            <x v="0"/>
          </reference>
        </references>
      </pivotArea>
    </format>
    <format dxfId="235">
      <pivotArea dataOnly="0" labelOnly="1" outline="0" fieldPosition="0">
        <references count="2">
          <reference field="21" count="1" selected="0">
            <x v="6"/>
          </reference>
          <reference field="22" count="1">
            <x v="8"/>
          </reference>
        </references>
      </pivotArea>
    </format>
    <format dxfId="234">
      <pivotArea dataOnly="0" labelOnly="1" outline="0" fieldPosition="0">
        <references count="2">
          <reference field="21" count="1" selected="0">
            <x v="7"/>
          </reference>
          <reference field="22" count="1">
            <x v="6"/>
          </reference>
        </references>
      </pivotArea>
    </format>
    <format dxfId="233">
      <pivotArea dataOnly="0" labelOnly="1" outline="0" fieldPosition="0">
        <references count="1">
          <reference field="4294967294" count="4">
            <x v="0"/>
            <x v="1"/>
            <x v="2"/>
            <x v="3"/>
          </reference>
        </references>
      </pivotArea>
    </format>
    <format dxfId="232">
      <pivotArea type="all" dataOnly="0" outline="0" fieldPosition="0"/>
    </format>
    <format dxfId="231">
      <pivotArea outline="0" collapsedLevelsAreSubtotals="1" fieldPosition="0"/>
    </format>
    <format dxfId="230">
      <pivotArea field="21" type="button" dataOnly="0" labelOnly="1" outline="0" axis="axisRow" fieldPosition="0"/>
    </format>
    <format dxfId="229">
      <pivotArea field="22" type="button" dataOnly="0" labelOnly="1" outline="0" axis="axisRow" fieldPosition="1"/>
    </format>
    <format dxfId="228">
      <pivotArea dataOnly="0" labelOnly="1" outline="0" fieldPosition="0">
        <references count="1">
          <reference field="21" count="3">
            <x v="0"/>
            <x v="1"/>
            <x v="9"/>
          </reference>
        </references>
      </pivotArea>
    </format>
    <format dxfId="227">
      <pivotArea dataOnly="0" labelOnly="1" grandRow="1" outline="0" fieldPosition="0"/>
    </format>
    <format dxfId="226">
      <pivotArea dataOnly="0" labelOnly="1" outline="0" fieldPosition="0">
        <references count="2">
          <reference field="21" count="1" selected="0">
            <x v="0"/>
          </reference>
          <reference field="22" count="1">
            <x v="4"/>
          </reference>
        </references>
      </pivotArea>
    </format>
    <format dxfId="225">
      <pivotArea dataOnly="0" labelOnly="1" outline="0" fieldPosition="0">
        <references count="2">
          <reference field="21" count="1" selected="0">
            <x v="1"/>
          </reference>
          <reference field="22" count="1">
            <x v="1"/>
          </reference>
        </references>
      </pivotArea>
    </format>
    <format dxfId="224">
      <pivotArea dataOnly="0" labelOnly="1" outline="0" fieldPosition="0">
        <references count="2">
          <reference field="21" count="1" selected="0">
            <x v="9"/>
          </reference>
          <reference field="22" count="1">
            <x v="9"/>
          </reference>
        </references>
      </pivotArea>
    </format>
    <format dxfId="223">
      <pivotArea dataOnly="0" labelOnly="1" outline="0" fieldPosition="0">
        <references count="1">
          <reference field="4294967294" count="4">
            <x v="0"/>
            <x v="1"/>
            <x v="2"/>
            <x v="3"/>
          </reference>
        </references>
      </pivotArea>
    </format>
    <format dxfId="222">
      <pivotArea type="all" dataOnly="0" outline="0" fieldPosition="0"/>
    </format>
    <format dxfId="221">
      <pivotArea outline="0" collapsedLevelsAreSubtotals="1" fieldPosition="0"/>
    </format>
    <format dxfId="220">
      <pivotArea field="21" type="button" dataOnly="0" labelOnly="1" outline="0" axis="axisRow" fieldPosition="0"/>
    </format>
    <format dxfId="219">
      <pivotArea field="22" type="button" dataOnly="0" labelOnly="1" outline="0" axis="axisRow" fieldPosition="1"/>
    </format>
    <format dxfId="218">
      <pivotArea dataOnly="0" labelOnly="1" outline="0" fieldPosition="0">
        <references count="1">
          <reference field="21" count="3">
            <x v="0"/>
            <x v="1"/>
            <x v="9"/>
          </reference>
        </references>
      </pivotArea>
    </format>
    <format dxfId="217">
      <pivotArea dataOnly="0" labelOnly="1" grandRow="1" outline="0" fieldPosition="0"/>
    </format>
    <format dxfId="216">
      <pivotArea dataOnly="0" labelOnly="1" outline="0" fieldPosition="0">
        <references count="2">
          <reference field="21" count="1" selected="0">
            <x v="0"/>
          </reference>
          <reference field="22" count="1">
            <x v="4"/>
          </reference>
        </references>
      </pivotArea>
    </format>
    <format dxfId="215">
      <pivotArea dataOnly="0" labelOnly="1" outline="0" fieldPosition="0">
        <references count="2">
          <reference field="21" count="1" selected="0">
            <x v="1"/>
          </reference>
          <reference field="22" count="1">
            <x v="1"/>
          </reference>
        </references>
      </pivotArea>
    </format>
    <format dxfId="214">
      <pivotArea dataOnly="0" labelOnly="1" outline="0" fieldPosition="0">
        <references count="2">
          <reference field="21" count="1" selected="0">
            <x v="9"/>
          </reference>
          <reference field="22" count="1">
            <x v="9"/>
          </reference>
        </references>
      </pivotArea>
    </format>
    <format dxfId="213">
      <pivotArea dataOnly="0" labelOnly="1" outline="0" fieldPosition="0">
        <references count="1">
          <reference field="4294967294" count="4">
            <x v="0"/>
            <x v="1"/>
            <x v="2"/>
            <x v="3"/>
          </reference>
        </references>
      </pivotArea>
    </format>
    <format dxfId="212">
      <pivotArea outline="0" fieldPosition="0">
        <references count="2">
          <reference field="21" count="6" selected="0">
            <x v="0"/>
            <x v="1"/>
            <x v="2"/>
            <x v="3"/>
            <x v="4"/>
            <x v="9"/>
          </reference>
          <reference field="22" count="6" selected="0">
            <x v="1"/>
            <x v="2"/>
            <x v="4"/>
            <x v="5"/>
            <x v="7"/>
            <x v="9"/>
          </reference>
        </references>
      </pivotArea>
    </format>
    <format dxfId="211">
      <pivotArea dataOnly="0" labelOnly="1" outline="0" fieldPosition="0">
        <references count="1">
          <reference field="21" count="6">
            <x v="0"/>
            <x v="1"/>
            <x v="2"/>
            <x v="3"/>
            <x v="4"/>
            <x v="9"/>
          </reference>
        </references>
      </pivotArea>
    </format>
    <format dxfId="210">
      <pivotArea dataOnly="0" labelOnly="1" outline="0" fieldPosition="0">
        <references count="2">
          <reference field="21" count="1" selected="0">
            <x v="0"/>
          </reference>
          <reference field="22" count="1">
            <x v="4"/>
          </reference>
        </references>
      </pivotArea>
    </format>
    <format dxfId="209">
      <pivotArea dataOnly="0" labelOnly="1" outline="0" fieldPosition="0">
        <references count="2">
          <reference field="21" count="1" selected="0">
            <x v="1"/>
          </reference>
          <reference field="22" count="1">
            <x v="1"/>
          </reference>
        </references>
      </pivotArea>
    </format>
    <format dxfId="208">
      <pivotArea dataOnly="0" labelOnly="1" outline="0" fieldPosition="0">
        <references count="2">
          <reference field="21" count="1" selected="0">
            <x v="2"/>
          </reference>
          <reference field="22" count="1">
            <x v="5"/>
          </reference>
        </references>
      </pivotArea>
    </format>
    <format dxfId="207">
      <pivotArea dataOnly="0" labelOnly="1" outline="0" fieldPosition="0">
        <references count="2">
          <reference field="21" count="1" selected="0">
            <x v="3"/>
          </reference>
          <reference field="22" count="1">
            <x v="7"/>
          </reference>
        </references>
      </pivotArea>
    </format>
    <format dxfId="206">
      <pivotArea dataOnly="0" labelOnly="1" outline="0" fieldPosition="0">
        <references count="2">
          <reference field="21" count="1" selected="0">
            <x v="4"/>
          </reference>
          <reference field="22" count="1">
            <x v="2"/>
          </reference>
        </references>
      </pivotArea>
    </format>
    <format dxfId="205">
      <pivotArea dataOnly="0" labelOnly="1" outline="0" fieldPosition="0">
        <references count="2">
          <reference field="21" count="1" selected="0">
            <x v="9"/>
          </reference>
          <reference field="22" count="1">
            <x v="9"/>
          </reference>
        </references>
      </pivotArea>
    </format>
    <format dxfId="204">
      <pivotArea type="all" dataOnly="0" outline="0" fieldPosition="0"/>
    </format>
    <format dxfId="203">
      <pivotArea outline="0" collapsedLevelsAreSubtotals="1" fieldPosition="0"/>
    </format>
    <format dxfId="202">
      <pivotArea field="21" type="button" dataOnly="0" labelOnly="1" outline="0" axis="axisRow" fieldPosition="0"/>
    </format>
    <format dxfId="201">
      <pivotArea field="22" type="button" dataOnly="0" labelOnly="1" outline="0" axis="axisRow" fieldPosition="1"/>
    </format>
    <format dxfId="200">
      <pivotArea dataOnly="0" labelOnly="1" outline="0" fieldPosition="0">
        <references count="1">
          <reference field="21" count="6">
            <x v="0"/>
            <x v="1"/>
            <x v="2"/>
            <x v="3"/>
            <x v="4"/>
            <x v="9"/>
          </reference>
        </references>
      </pivotArea>
    </format>
    <format dxfId="199">
      <pivotArea dataOnly="0" labelOnly="1" grandRow="1" outline="0" fieldPosition="0"/>
    </format>
    <format dxfId="198">
      <pivotArea dataOnly="0" labelOnly="1" outline="0" fieldPosition="0">
        <references count="2">
          <reference field="21" count="1" selected="0">
            <x v="0"/>
          </reference>
          <reference field="22" count="1">
            <x v="4"/>
          </reference>
        </references>
      </pivotArea>
    </format>
    <format dxfId="197">
      <pivotArea dataOnly="0" labelOnly="1" outline="0" fieldPosition="0">
        <references count="2">
          <reference field="21" count="1" selected="0">
            <x v="1"/>
          </reference>
          <reference field="22" count="1">
            <x v="1"/>
          </reference>
        </references>
      </pivotArea>
    </format>
    <format dxfId="196">
      <pivotArea dataOnly="0" labelOnly="1" outline="0" fieldPosition="0">
        <references count="2">
          <reference field="21" count="1" selected="0">
            <x v="2"/>
          </reference>
          <reference field="22" count="1">
            <x v="5"/>
          </reference>
        </references>
      </pivotArea>
    </format>
    <format dxfId="195">
      <pivotArea dataOnly="0" labelOnly="1" outline="0" fieldPosition="0">
        <references count="2">
          <reference field="21" count="1" selected="0">
            <x v="3"/>
          </reference>
          <reference field="22" count="1">
            <x v="7"/>
          </reference>
        </references>
      </pivotArea>
    </format>
    <format dxfId="194">
      <pivotArea dataOnly="0" labelOnly="1" outline="0" fieldPosition="0">
        <references count="2">
          <reference field="21" count="1" selected="0">
            <x v="4"/>
          </reference>
          <reference field="22" count="1">
            <x v="2"/>
          </reference>
        </references>
      </pivotArea>
    </format>
    <format dxfId="193">
      <pivotArea dataOnly="0" labelOnly="1" outline="0" fieldPosition="0">
        <references count="2">
          <reference field="21" count="1" selected="0">
            <x v="9"/>
          </reference>
          <reference field="22" count="1">
            <x v="9"/>
          </reference>
        </references>
      </pivotArea>
    </format>
    <format dxfId="192">
      <pivotArea dataOnly="0" labelOnly="1" outline="0" fieldPosition="0">
        <references count="1">
          <reference field="4294967294" count="4">
            <x v="0"/>
            <x v="1"/>
            <x v="2"/>
            <x v="3"/>
          </reference>
        </references>
      </pivotArea>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6" minRefreshableVersion="3" showDrill="0" itemPrintTitles="1" createdVersion="6" indent="0" compact="0" compactData="0" multipleFieldFilters="0">
  <location ref="B29:G32" firstHeaderRow="0" firstDataRow="1" firstDataCol="2" rowPageCount="1" colPageCount="1"/>
  <pivotFields count="39">
    <pivotField compact="0" outline="0" showAll="0"/>
    <pivotField compact="0" outline="0" showAll="0"/>
    <pivotField compact="0" numFmtId="22" outline="0" showAll="0"/>
    <pivotField compact="0" outline="0" showAll="0"/>
    <pivotField compact="0" outline="0" showAll="0"/>
    <pivotField compact="0" outline="0" showAll="0"/>
    <pivotField compact="0" outline="0" showAll="0"/>
    <pivotField compact="0" outline="0" showAll="0"/>
    <pivotField compact="0" outline="0" showAll="0"/>
    <pivotField compact="0" numFmtId="14"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howAll="0"/>
    <pivotField compact="0" outline="0" showAll="0"/>
    <pivotField compact="0" outline="0" showAll="0">
      <items count="6">
        <item x="0"/>
        <item x="2"/>
        <item x="3"/>
        <item x="1"/>
        <item x="4"/>
        <item t="default"/>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15">
        <item m="1" x="11"/>
        <item h="1" m="1" x="13"/>
        <item h="1" m="1" x="12"/>
        <item h="1" x="0"/>
        <item h="1" x="1"/>
        <item x="2"/>
        <item h="1" x="3"/>
        <item h="1" x="4"/>
        <item h="1" x="5"/>
        <item h="1" x="6"/>
        <item h="1" x="7"/>
        <item h="1" x="8"/>
        <item h="1" x="9"/>
        <item h="1" x="10"/>
        <item t="default"/>
      </items>
    </pivotField>
    <pivotField compact="0" outline="0" showAll="0"/>
    <pivotField compact="0" outline="0" showAll="0"/>
    <pivotField name="Primary Expense Code" axis="axisRow" compact="0" outline="0" showAll="0" defaultSubtotal="0">
      <items count="12">
        <item x="2"/>
        <item x="6"/>
        <item x="1"/>
        <item x="3"/>
        <item x="0"/>
        <item x="8"/>
        <item m="1" x="10"/>
        <item m="1" x="11"/>
        <item h="1" x="4"/>
        <item x="5"/>
        <item x="7"/>
        <item h="1" x="9"/>
      </items>
    </pivotField>
    <pivotField name="Primary Expense Title" axis="axisRow" compact="0" outline="0" showAll="0">
      <items count="13">
        <item x="8"/>
        <item x="6"/>
        <item x="0"/>
        <item x="4"/>
        <item x="2"/>
        <item x="1"/>
        <item m="1" x="11"/>
        <item x="3"/>
        <item m="1" x="10"/>
        <item x="5"/>
        <item x="7"/>
        <item x="9"/>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compact="0" outline="0" showAll="0" defaultSubtotal="0">
      <items count="14">
        <item sd="0" x="0"/>
        <item sd="0" x="1"/>
        <item sd="0" x="2"/>
        <item sd="0" x="3"/>
        <item sd="0" x="4"/>
        <item sd="0" x="5"/>
        <item sd="0" x="6"/>
        <item sd="0" x="7"/>
        <item sd="0" x="8"/>
        <item sd="0" x="9"/>
        <item sd="0" x="10"/>
        <item sd="0" x="11"/>
        <item sd="0" x="12"/>
        <item sd="0" x="13"/>
      </items>
    </pivotField>
    <pivotField dataField="1" compact="0" outline="0" dragToRow="0" dragToCol="0" dragToPage="0" showAll="0" defaultSubtotal="0"/>
    <pivotField dataField="1" compact="0" outline="0" dragToRow="0" dragToCol="0" dragToPage="0" showAll="0" defaultSubtotal="0"/>
  </pivotFields>
  <rowFields count="2">
    <field x="21"/>
    <field x="22"/>
  </rowFields>
  <rowItems count="3">
    <i>
      <x v="3"/>
      <x v="7"/>
    </i>
    <i>
      <x v="4"/>
      <x v="2"/>
    </i>
    <i t="grand">
      <x/>
    </i>
  </rowItems>
  <colFields count="1">
    <field x="-2"/>
  </colFields>
  <colItems count="4">
    <i>
      <x/>
    </i>
    <i i="1">
      <x v="1"/>
    </i>
    <i i="2">
      <x v="2"/>
    </i>
    <i i="3">
      <x v="3"/>
    </i>
  </colItems>
  <pageFields count="1">
    <pageField fld="18" hier="-1"/>
  </pageFields>
  <dataFields count="4">
    <dataField name="Budget" fld="37" baseField="0" baseItem="0" numFmtId="44"/>
    <dataField name="Encumbrances" fld="35" baseField="34" baseItem="4" numFmtId="44"/>
    <dataField name="Expenses" fld="34" baseField="34" baseItem="4" numFmtId="44"/>
    <dataField name="Available Balance" fld="38" baseField="34" baseItem="4" numFmtId="44"/>
  </dataFields>
  <formats count="33">
    <format dxfId="175">
      <pivotArea type="all" dataOnly="0" outline="0" fieldPosition="0"/>
    </format>
    <format dxfId="174">
      <pivotArea outline="0" collapsedLevelsAreSubtotals="1" fieldPosition="0"/>
    </format>
    <format dxfId="173">
      <pivotArea field="21" type="button" dataOnly="0" labelOnly="1" outline="0" axis="axisRow" fieldPosition="0"/>
    </format>
    <format dxfId="172">
      <pivotArea field="22" type="button" dataOnly="0" labelOnly="1" outline="0" axis="axisRow" fieldPosition="1"/>
    </format>
    <format dxfId="171">
      <pivotArea dataOnly="0" labelOnly="1" outline="0" fieldPosition="0">
        <references count="1">
          <reference field="21" count="0"/>
        </references>
      </pivotArea>
    </format>
    <format dxfId="170">
      <pivotArea dataOnly="0" labelOnly="1" grandRow="1" outline="0" fieldPosition="0"/>
    </format>
    <format dxfId="169">
      <pivotArea dataOnly="0" labelOnly="1" outline="0" fieldPosition="0">
        <references count="2">
          <reference field="21" count="1" selected="0">
            <x v="0"/>
          </reference>
          <reference field="22" count="1">
            <x v="4"/>
          </reference>
        </references>
      </pivotArea>
    </format>
    <format dxfId="168">
      <pivotArea dataOnly="0" labelOnly="1" outline="0" fieldPosition="0">
        <references count="2">
          <reference field="21" count="1" selected="0">
            <x v="1"/>
          </reference>
          <reference field="22" count="1">
            <x v="1"/>
          </reference>
        </references>
      </pivotArea>
    </format>
    <format dxfId="167">
      <pivotArea dataOnly="0" labelOnly="1" outline="0" fieldPosition="0">
        <references count="2">
          <reference field="21" count="1" selected="0">
            <x v="2"/>
          </reference>
          <reference field="22" count="1">
            <x v="5"/>
          </reference>
        </references>
      </pivotArea>
    </format>
    <format dxfId="166">
      <pivotArea dataOnly="0" labelOnly="1" outline="0" fieldPosition="0">
        <references count="2">
          <reference field="21" count="1" selected="0">
            <x v="3"/>
          </reference>
          <reference field="22" count="1">
            <x v="7"/>
          </reference>
        </references>
      </pivotArea>
    </format>
    <format dxfId="165">
      <pivotArea dataOnly="0" labelOnly="1" outline="0" fieldPosition="0">
        <references count="2">
          <reference field="21" count="1" selected="0">
            <x v="4"/>
          </reference>
          <reference field="22" count="1">
            <x v="2"/>
          </reference>
        </references>
      </pivotArea>
    </format>
    <format dxfId="164">
      <pivotArea dataOnly="0" labelOnly="1" outline="0" fieldPosition="0">
        <references count="2">
          <reference field="21" count="1" selected="0">
            <x v="5"/>
          </reference>
          <reference field="22" count="1">
            <x v="0"/>
          </reference>
        </references>
      </pivotArea>
    </format>
    <format dxfId="163">
      <pivotArea dataOnly="0" labelOnly="1" outline="0" fieldPosition="0">
        <references count="2">
          <reference field="21" count="1" selected="0">
            <x v="6"/>
          </reference>
          <reference field="22" count="1">
            <x v="8"/>
          </reference>
        </references>
      </pivotArea>
    </format>
    <format dxfId="162">
      <pivotArea dataOnly="0" labelOnly="1" outline="0" fieldPosition="0">
        <references count="2">
          <reference field="21" count="1" selected="0">
            <x v="7"/>
          </reference>
          <reference field="22" count="1">
            <x v="6"/>
          </reference>
        </references>
      </pivotArea>
    </format>
    <format dxfId="161">
      <pivotArea dataOnly="0" labelOnly="1" outline="0" fieldPosition="0">
        <references count="1">
          <reference field="4294967294" count="4">
            <x v="0"/>
            <x v="1"/>
            <x v="2"/>
            <x v="3"/>
          </reference>
        </references>
      </pivotArea>
    </format>
    <format dxfId="160">
      <pivotArea type="all" dataOnly="0" outline="0" fieldPosition="0"/>
    </format>
    <format dxfId="159">
      <pivotArea outline="0" collapsedLevelsAreSubtotals="1" fieldPosition="0"/>
    </format>
    <format dxfId="158">
      <pivotArea field="21" type="button" dataOnly="0" labelOnly="1" outline="0" axis="axisRow" fieldPosition="0"/>
    </format>
    <format dxfId="157">
      <pivotArea field="22" type="button" dataOnly="0" labelOnly="1" outline="0" axis="axisRow" fieldPosition="1"/>
    </format>
    <format dxfId="156">
      <pivotArea dataOnly="0" labelOnly="1" outline="0" fieldPosition="0">
        <references count="1">
          <reference field="21" count="2">
            <x v="3"/>
            <x v="4"/>
          </reference>
        </references>
      </pivotArea>
    </format>
    <format dxfId="155">
      <pivotArea dataOnly="0" labelOnly="1" grandRow="1" outline="0" fieldPosition="0"/>
    </format>
    <format dxfId="154">
      <pivotArea dataOnly="0" labelOnly="1" outline="0" fieldPosition="0">
        <references count="2">
          <reference field="21" count="1" selected="0">
            <x v="3"/>
          </reference>
          <reference field="22" count="1">
            <x v="7"/>
          </reference>
        </references>
      </pivotArea>
    </format>
    <format dxfId="153">
      <pivotArea dataOnly="0" labelOnly="1" outline="0" fieldPosition="0">
        <references count="2">
          <reference field="21" count="1" selected="0">
            <x v="4"/>
          </reference>
          <reference field="22" count="1">
            <x v="2"/>
          </reference>
        </references>
      </pivotArea>
    </format>
    <format dxfId="152">
      <pivotArea dataOnly="0" labelOnly="1" outline="0" fieldPosition="0">
        <references count="1">
          <reference field="4294967294" count="4">
            <x v="0"/>
            <x v="1"/>
            <x v="2"/>
            <x v="3"/>
          </reference>
        </references>
      </pivotArea>
    </format>
    <format dxfId="151">
      <pivotArea type="all" dataOnly="0" outline="0" fieldPosition="0"/>
    </format>
    <format dxfId="150">
      <pivotArea outline="0" collapsedLevelsAreSubtotals="1" fieldPosition="0"/>
    </format>
    <format dxfId="149">
      <pivotArea field="21" type="button" dataOnly="0" labelOnly="1" outline="0" axis="axisRow" fieldPosition="0"/>
    </format>
    <format dxfId="148">
      <pivotArea field="22" type="button" dataOnly="0" labelOnly="1" outline="0" axis="axisRow" fieldPosition="1"/>
    </format>
    <format dxfId="147">
      <pivotArea dataOnly="0" labelOnly="1" outline="0" fieldPosition="0">
        <references count="1">
          <reference field="21" count="2">
            <x v="3"/>
            <x v="4"/>
          </reference>
        </references>
      </pivotArea>
    </format>
    <format dxfId="146">
      <pivotArea dataOnly="0" labelOnly="1" grandRow="1" outline="0" fieldPosition="0"/>
    </format>
    <format dxfId="145">
      <pivotArea dataOnly="0" labelOnly="1" outline="0" fieldPosition="0">
        <references count="2">
          <reference field="21" count="1" selected="0">
            <x v="3"/>
          </reference>
          <reference field="22" count="1">
            <x v="7"/>
          </reference>
        </references>
      </pivotArea>
    </format>
    <format dxfId="144">
      <pivotArea dataOnly="0" labelOnly="1" outline="0" fieldPosition="0">
        <references count="2">
          <reference field="21" count="1" selected="0">
            <x v="4"/>
          </reference>
          <reference field="22" count="1">
            <x v="2"/>
          </reference>
        </references>
      </pivotArea>
    </format>
    <format dxfId="143">
      <pivotArea dataOnly="0" labelOnly="1" outline="0" fieldPosition="0">
        <references count="1">
          <reference field="4294967294" count="4">
            <x v="0"/>
            <x v="1"/>
            <x v="2"/>
            <x v="3"/>
          </reference>
        </references>
      </pivotArea>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4" cacheId="2" applyNumberFormats="0" applyBorderFormats="0" applyFontFormats="0" applyPatternFormats="0" applyAlignmentFormats="0" applyWidthHeightFormats="1" dataCaption="Values" updatedVersion="6" minRefreshableVersion="3" showDrill="0" itemPrintTitles="1" createdVersion="6" indent="0" compact="0" compactData="0" multipleFieldFilters="0">
  <location ref="B51:K64" firstHeaderRow="1" firstDataRow="2" firstDataCol="7" rowPageCount="1" colPageCount="1"/>
  <pivotFields count="39">
    <pivotField compact="0" outline="0" showAll="0"/>
    <pivotField compact="0" outline="0" showAll="0"/>
    <pivotField compact="0" numFmtId="22" outline="0" showAll="0"/>
    <pivotField compact="0" outline="0" showAll="0"/>
    <pivotField name="Doc. Code" axis="axisRow" compact="0" outline="0" showAll="0" defaultSubtotal="0">
      <items count="170">
        <item m="1" x="139"/>
        <item m="1" x="151"/>
        <item x="2"/>
        <item m="1" x="88"/>
        <item m="1" x="82"/>
        <item x="3"/>
        <item m="1" x="102"/>
        <item m="1" x="101"/>
        <item m="1" x="89"/>
        <item m="1" x="87"/>
        <item x="41"/>
        <item m="1" x="113"/>
        <item x="49"/>
        <item m="1" x="152"/>
        <item x="39"/>
        <item m="1" x="107"/>
        <item m="1" x="134"/>
        <item m="1" x="135"/>
        <item m="1" x="131"/>
        <item m="1" x="83"/>
        <item m="1" x="119"/>
        <item m="1" x="118"/>
        <item m="1" x="132"/>
        <item m="1" x="164"/>
        <item m="1" x="122"/>
        <item m="1" x="150"/>
        <item m="1" x="123"/>
        <item m="1" x="124"/>
        <item m="1" x="147"/>
        <item m="1" x="120"/>
        <item m="1" x="100"/>
        <item m="1" x="137"/>
        <item m="1" x="156"/>
        <item m="1" x="98"/>
        <item m="1" x="162"/>
        <item m="1" x="144"/>
        <item m="1" x="166"/>
        <item m="1" x="121"/>
        <item m="1" x="85"/>
        <item m="1" x="125"/>
        <item m="1" x="127"/>
        <item m="1" x="116"/>
        <item m="1" x="106"/>
        <item m="1" x="168"/>
        <item m="1" x="109"/>
        <item m="1" x="117"/>
        <item m="1" x="129"/>
        <item m="1" x="126"/>
        <item m="1" x="155"/>
        <item m="1" x="104"/>
        <item m="1" x="169"/>
        <item m="1" x="167"/>
        <item m="1" x="112"/>
        <item m="1" x="153"/>
        <item m="1" x="141"/>
        <item m="1" x="160"/>
        <item m="1" x="143"/>
        <item m="1" x="165"/>
        <item m="1" x="110"/>
        <item m="1" x="108"/>
        <item m="1" x="128"/>
        <item m="1" x="92"/>
        <item m="1" x="90"/>
        <item m="1" x="93"/>
        <item m="1" x="154"/>
        <item m="1" x="136"/>
        <item m="1" x="99"/>
        <item m="1" x="133"/>
        <item m="1" x="157"/>
        <item m="1" x="138"/>
        <item m="1" x="114"/>
        <item m="1" x="84"/>
        <item m="1" x="145"/>
        <item m="1" x="86"/>
        <item m="1" x="103"/>
        <item m="1" x="146"/>
        <item m="1" x="163"/>
        <item m="1" x="149"/>
        <item m="1" x="159"/>
        <item m="1" x="96"/>
        <item m="1" x="97"/>
        <item m="1" x="148"/>
        <item m="1" x="130"/>
        <item m="1" x="105"/>
        <item x="5"/>
        <item m="1" x="158"/>
        <item m="1" x="140"/>
        <item m="1" x="111"/>
        <item m="1" x="95"/>
        <item m="1" x="94"/>
        <item m="1" x="142"/>
        <item m="1" x="115"/>
        <item m="1" x="91"/>
        <item m="1" x="161"/>
        <item x="0"/>
        <item x="1"/>
        <item x="4"/>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40"/>
        <item x="42"/>
        <item x="43"/>
        <item x="44"/>
        <item x="45"/>
        <item x="46"/>
        <item x="47"/>
        <item x="48"/>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s>
    </pivotField>
    <pivotField compact="0" outline="0" showAll="0"/>
    <pivotField compact="0" outline="0" showAll="0"/>
    <pivotField compact="0" outline="0" showAll="0"/>
    <pivotField compact="0" outline="0" showAll="0"/>
    <pivotField compact="0" numFmtId="14" outline="0" showAll="0"/>
    <pivotField name="Trans. Type" axis="axisRow" compact="0" outline="0" showAll="0" defaultSubtotal="0">
      <items count="32">
        <item m="1" x="26"/>
        <item x="3"/>
        <item x="2"/>
        <item m="1" x="25"/>
        <item x="7"/>
        <item x="1"/>
        <item m="1" x="31"/>
        <item m="1" x="29"/>
        <item m="1" x="28"/>
        <item x="13"/>
        <item x="12"/>
        <item x="19"/>
        <item x="15"/>
        <item m="1" x="27"/>
        <item x="23"/>
        <item x="0"/>
        <item x="24"/>
        <item m="1" x="30"/>
        <item x="20"/>
        <item x="16"/>
        <item x="10"/>
        <item x="4"/>
        <item x="5"/>
        <item x="6"/>
        <item x="8"/>
        <item x="9"/>
        <item x="11"/>
        <item x="14"/>
        <item x="17"/>
        <item x="18"/>
        <item x="21"/>
        <item x="22"/>
      </items>
    </pivotField>
    <pivotField compact="0" outline="0" showAll="0"/>
    <pivotField compact="0" outline="0" showAll="0">
      <items count="6">
        <item x="0"/>
        <item x="2"/>
        <item x="3"/>
        <item x="1"/>
        <item x="4"/>
        <item t="default"/>
      </items>
    </pivotField>
    <pivotField axis="axisRow" compact="0" outline="0" showAll="0" defaultSubtotal="0">
      <items count="13">
        <item x="0"/>
        <item m="1" x="12"/>
        <item m="1" x="11"/>
        <item x="1"/>
        <item x="2"/>
        <item x="3"/>
        <item x="4"/>
        <item x="5"/>
        <item x="6"/>
        <item x="7"/>
        <item x="8"/>
        <item x="9"/>
        <item x="10"/>
      </items>
    </pivotField>
    <pivotField compact="0" outline="0" showAll="0"/>
    <pivotField compact="0" outline="0" showAll="0"/>
    <pivotField compact="0" outline="0" showAll="0"/>
    <pivotField compact="0" outline="0" showAll="0"/>
    <pivotField axis="axisPage" compact="0" outline="0" multipleItemSelectionAllowed="1" showAll="0">
      <items count="15">
        <item m="1" x="11"/>
        <item h="1" m="1" x="13"/>
        <item h="1" m="1" x="12"/>
        <item h="1" x="0"/>
        <item h="1" x="1"/>
        <item x="2"/>
        <item h="1" x="3"/>
        <item h="1" x="4"/>
        <item h="1" x="5"/>
        <item h="1" x="6"/>
        <item h="1" x="7"/>
        <item h="1" x="8"/>
        <item h="1" x="9"/>
        <item h="1" x="10"/>
        <item t="default"/>
      </items>
    </pivotField>
    <pivotField compact="0" outline="0" showAll="0"/>
    <pivotField compact="0" outline="0" showAll="0"/>
    <pivotField name="Primary Expense Code" axis="axisRow" compact="0" outline="0" showAll="0" sortType="ascending">
      <items count="13">
        <item x="2"/>
        <item x="6"/>
        <item x="1"/>
        <item x="3"/>
        <item x="0"/>
        <item x="8"/>
        <item x="5"/>
        <item m="1" x="10"/>
        <item m="1" x="11"/>
        <item h="1" x="7"/>
        <item h="1" x="4"/>
        <item h="1" x="9"/>
        <item t="default"/>
      </items>
    </pivotField>
    <pivotField axis="axisRow" compact="0" outline="0" showAll="0">
      <items count="13">
        <item x="8"/>
        <item x="6"/>
        <item x="0"/>
        <item x="4"/>
        <item x="2"/>
        <item x="1"/>
        <item m="1" x="11"/>
        <item x="3"/>
        <item m="1" x="10"/>
        <item x="5"/>
        <item x="7"/>
        <item x="9"/>
        <item t="default"/>
      </items>
    </pivotField>
    <pivotField name="Expense Code" axis="axisRow" compact="0" outline="0" showAll="0" sortType="ascending" defaultSubtotal="0">
      <items count="70">
        <item h="1" x="5"/>
        <item h="1" x="14"/>
        <item h="1" x="43"/>
        <item h="1" x="27"/>
        <item h="1" x="26"/>
        <item h="1" x="42"/>
        <item h="1" x="13"/>
        <item h="1" m="1" x="51"/>
        <item h="1" m="1" x="62"/>
        <item h="1" x="38"/>
        <item x="25"/>
        <item x="3"/>
        <item x="12"/>
        <item x="23"/>
        <item x="2"/>
        <item x="45"/>
        <item x="24"/>
        <item x="15"/>
        <item x="22"/>
        <item x="21"/>
        <item x="20"/>
        <item x="35"/>
        <item m="1" x="64"/>
        <item x="4"/>
        <item x="34"/>
        <item x="19"/>
        <item m="1" x="69"/>
        <item x="41"/>
        <item x="33"/>
        <item x="0"/>
        <item m="1" x="49"/>
        <item m="1" x="55"/>
        <item x="28"/>
        <item x="18"/>
        <item x="1"/>
        <item m="1" x="61"/>
        <item x="32"/>
        <item x="37"/>
        <item m="1" x="56"/>
        <item m="1" x="52"/>
        <item x="31"/>
        <item x="9"/>
        <item x="39"/>
        <item x="30"/>
        <item x="6"/>
        <item x="8"/>
        <item x="44"/>
        <item m="1" x="60"/>
        <item x="16"/>
        <item m="1" x="58"/>
        <item m="1" x="54"/>
        <item x="7"/>
        <item m="1" x="57"/>
        <item m="1" x="68"/>
        <item x="40"/>
        <item m="1" x="66"/>
        <item x="11"/>
        <item x="36"/>
        <item m="1" x="48"/>
        <item m="1" x="50"/>
        <item m="1" x="47"/>
        <item m="1" x="63"/>
        <item m="1" x="65"/>
        <item m="1" x="67"/>
        <item m="1" x="59"/>
        <item m="1" x="53"/>
        <item x="29"/>
        <item x="10"/>
        <item x="17"/>
        <item x="46"/>
      </items>
      <extLst>
        <ext xmlns:x14="http://schemas.microsoft.com/office/spreadsheetml/2009/9/main" uri="{2946ED86-A175-432a-8AC1-64E0C546D7DE}">
          <x14:pivotField fillDownLabels="1"/>
        </ext>
      </extLst>
    </pivotField>
    <pivotField name="Expense Title" axis="axisRow" compact="0" outline="0" showAll="0" defaultSubtotal="0">
      <items count="70">
        <item x="42"/>
        <item x="0"/>
        <item m="1" x="66"/>
        <item x="33"/>
        <item m="1" x="56"/>
        <item x="7"/>
        <item x="15"/>
        <item m="1" x="53"/>
        <item x="14"/>
        <item m="1" x="61"/>
        <item x="8"/>
        <item x="26"/>
        <item m="1" x="58"/>
        <item x="18"/>
        <item m="1" x="54"/>
        <item m="1" x="62"/>
        <item m="1" x="50"/>
        <item x="24"/>
        <item m="1" x="48"/>
        <item x="30"/>
        <item x="6"/>
        <item x="32"/>
        <item x="37"/>
        <item m="1" x="69"/>
        <item m="1" x="64"/>
        <item x="34"/>
        <item m="1" x="68"/>
        <item m="1" x="57"/>
        <item m="1" x="49"/>
        <item m="1" x="55"/>
        <item x="5"/>
        <item m="1" x="67"/>
        <item x="1"/>
        <item x="3"/>
        <item x="22"/>
        <item x="12"/>
        <item m="1" x="47"/>
        <item x="20"/>
        <item x="23"/>
        <item x="43"/>
        <item m="1" x="60"/>
        <item m="1" x="59"/>
        <item x="27"/>
        <item m="1" x="65"/>
        <item m="1" x="63"/>
        <item m="1" x="51"/>
        <item m="1" x="52"/>
        <item x="2"/>
        <item x="4"/>
        <item x="9"/>
        <item x="10"/>
        <item x="11"/>
        <item x="13"/>
        <item x="16"/>
        <item x="17"/>
        <item x="19"/>
        <item x="21"/>
        <item x="25"/>
        <item x="28"/>
        <item x="29"/>
        <item x="31"/>
        <item x="35"/>
        <item x="36"/>
        <item x="38"/>
        <item x="39"/>
        <item x="40"/>
        <item x="41"/>
        <item x="44"/>
        <item x="45"/>
        <item x="46"/>
      </items>
      <extLst>
        <ext xmlns:x14="http://schemas.microsoft.com/office/spreadsheetml/2009/9/main" uri="{2946ED86-A175-432a-8AC1-64E0C546D7DE}">
          <x14:pivotField fillDownLabels="1"/>
        </ext>
      </extLst>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axis="axisCol" compact="0" outline="0" showAll="0" defaultSubtotal="0">
      <items count="14">
        <item x="0"/>
        <item x="1"/>
        <item x="2"/>
        <item x="3"/>
        <item x="4"/>
        <item x="5"/>
        <item x="6"/>
        <item x="7"/>
        <item x="8"/>
        <item x="9"/>
        <item x="10"/>
        <item x="11"/>
        <item x="12"/>
        <item x="13"/>
      </items>
    </pivotField>
    <pivotField compact="0" outline="0" dragToRow="0" dragToCol="0" dragToPage="0" showAll="0" defaultSubtotal="0"/>
    <pivotField compact="0" outline="0" dragToRow="0" dragToCol="0" dragToPage="0" showAll="0" defaultSubtotal="0"/>
  </pivotFields>
  <rowFields count="7">
    <field x="21"/>
    <field x="22"/>
    <field x="23"/>
    <field x="24"/>
    <field x="4"/>
    <field x="10"/>
    <field x="13"/>
  </rowFields>
  <rowItems count="12">
    <i>
      <x v="3"/>
      <x v="7"/>
      <x v="37"/>
      <x v="22"/>
      <x v="138"/>
      <x v="15"/>
      <x v="4"/>
    </i>
    <i r="2">
      <x v="42"/>
      <x v="64"/>
      <x v="138"/>
      <x v="15"/>
      <x v="4"/>
    </i>
    <i r="2">
      <x v="44"/>
      <x v="20"/>
      <x v="138"/>
      <x v="15"/>
      <x v="4"/>
    </i>
    <i t="default" r="1">
      <x v="7"/>
    </i>
    <i t="default">
      <x v="3"/>
    </i>
    <i>
      <x v="4"/>
      <x v="2"/>
      <x v="29"/>
      <x v="1"/>
      <x v="138"/>
      <x v="15"/>
      <x v="4"/>
    </i>
    <i r="2">
      <x v="45"/>
      <x v="10"/>
      <x v="105"/>
      <x v="2"/>
      <x v="4"/>
    </i>
    <i r="2">
      <x v="48"/>
      <x v="53"/>
      <x v="103"/>
      <x v="15"/>
      <x v="4"/>
    </i>
    <i r="4">
      <x v="104"/>
      <x v="15"/>
      <x v="4"/>
    </i>
    <i t="default" r="1">
      <x v="2"/>
    </i>
    <i t="default">
      <x v="4"/>
    </i>
    <i t="grand">
      <x/>
    </i>
  </rowItems>
  <colFields count="1">
    <field x="36"/>
  </colFields>
  <colItems count="3">
    <i>
      <x v="7"/>
    </i>
    <i>
      <x v="8"/>
    </i>
    <i t="grand">
      <x/>
    </i>
  </colItems>
  <pageFields count="1">
    <pageField fld="18" hier="-1"/>
  </pageFields>
  <dataFields count="1">
    <dataField name="Summary of Expense" fld="34" baseField="0" baseItem="0" numFmtId="44"/>
  </dataField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3" cacheId="2" applyNumberFormats="0" applyBorderFormats="0" applyFontFormats="0" applyPatternFormats="0" applyAlignmentFormats="0" applyWidthHeightFormats="1" dataCaption="Values" updatedVersion="6" minRefreshableVersion="3" showDrill="0" itemPrintTitles="1" createdVersion="6" indent="0" compact="0" compactData="0" multipleFieldFilters="0">
  <location ref="B19:E20" firstHeaderRow="1" firstDataRow="1" firstDataCol="3" rowPageCount="1" colPageCount="1"/>
  <pivotFields count="39">
    <pivotField compact="0" outline="0" showAll="0"/>
    <pivotField compact="0" outline="0" showAll="0"/>
    <pivotField compact="0" numFmtId="22" outline="0" showAll="0"/>
    <pivotField compact="0" outline="0" showAll="0"/>
    <pivotField compact="0" outline="0" showAll="0"/>
    <pivotField compact="0" outline="0" showAll="0"/>
    <pivotField compact="0" outline="0" showAll="0"/>
    <pivotField compact="0" outline="0" showAll="0"/>
    <pivotField compact="0" outline="0" showAll="0"/>
    <pivotField compact="0" numFmtId="14" outline="0" showAll="0"/>
    <pivotField compact="0" outline="0" showAll="0"/>
    <pivotField compact="0" outline="0" showAll="0"/>
    <pivotField compact="0" outline="0" showAll="0">
      <items count="6">
        <item x="0"/>
        <item x="2"/>
        <item x="3"/>
        <item x="1"/>
        <item x="4"/>
        <item t="default"/>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15">
        <item m="1" x="11"/>
        <item h="1" m="1" x="13"/>
        <item h="1" m="1" x="12"/>
        <item h="1" x="0"/>
        <item h="1" x="1"/>
        <item x="2"/>
        <item h="1" x="3"/>
        <item h="1" x="4"/>
        <item h="1" x="5"/>
        <item h="1" x="6"/>
        <item h="1" x="7"/>
        <item h="1" x="8"/>
        <item h="1" x="9"/>
        <item h="1" x="10"/>
        <item t="default"/>
      </items>
    </pivotField>
    <pivotField compact="0" outline="0" showAll="0"/>
    <pivotField compact="0" outline="0" showAll="0"/>
    <pivotField name="Primary Expense Code" axis="axisRow" compact="0" outline="0" showAll="0" defaultSubtotal="0">
      <items count="12">
        <item h="1" x="2"/>
        <item h="1" x="6"/>
        <item h="1" x="1"/>
        <item h="1" x="3"/>
        <item h="1" x="0"/>
        <item h="1" x="8"/>
        <item h="1" m="1" x="10"/>
        <item h="1" m="1" x="11"/>
        <item x="4"/>
        <item h="1" x="5"/>
        <item h="1" x="7"/>
        <item h="1" x="9"/>
      </items>
    </pivotField>
    <pivotField compact="0" outline="0" showAll="0"/>
    <pivotField name="Expense Code" axis="axisRow" compact="0" outline="0" showAll="0" defaultSubtotal="0">
      <items count="70">
        <item x="5"/>
        <item x="14"/>
        <item x="43"/>
        <item x="27"/>
        <item x="26"/>
        <item x="42"/>
        <item m="1" x="51"/>
        <item m="1" x="62"/>
        <item x="3"/>
        <item x="12"/>
        <item x="23"/>
        <item x="24"/>
        <item x="15"/>
        <item x="22"/>
        <item x="20"/>
        <item m="1" x="64"/>
        <item x="34"/>
        <item m="1" x="69"/>
        <item x="33"/>
        <item x="0"/>
        <item m="1" x="49"/>
        <item m="1" x="55"/>
        <item x="18"/>
        <item x="1"/>
        <item m="1" x="61"/>
        <item x="32"/>
        <item x="37"/>
        <item m="1" x="56"/>
        <item m="1" x="52"/>
        <item x="30"/>
        <item x="6"/>
        <item x="8"/>
        <item m="1" x="60"/>
        <item m="1" x="58"/>
        <item m="1" x="54"/>
        <item x="7"/>
        <item m="1" x="57"/>
        <item m="1" x="68"/>
        <item m="1" x="66"/>
        <item m="1" x="48"/>
        <item m="1" x="50"/>
        <item m="1" x="47"/>
        <item m="1" x="63"/>
        <item m="1" x="65"/>
        <item m="1" x="67"/>
        <item m="1" x="59"/>
        <item m="1" x="53"/>
        <item x="2"/>
        <item x="4"/>
        <item x="9"/>
        <item x="10"/>
        <item x="11"/>
        <item x="13"/>
        <item x="16"/>
        <item x="17"/>
        <item x="19"/>
        <item x="21"/>
        <item x="25"/>
        <item x="28"/>
        <item x="29"/>
        <item x="31"/>
        <item x="35"/>
        <item x="36"/>
        <item x="38"/>
        <item x="39"/>
        <item x="40"/>
        <item x="41"/>
        <item x="44"/>
        <item x="45"/>
        <item x="46"/>
      </items>
    </pivotField>
    <pivotField name="Expense Title" axis="axisRow" compact="0" outline="0" showAll="0">
      <items count="71">
        <item x="42"/>
        <item x="0"/>
        <item m="1" x="66"/>
        <item x="33"/>
        <item m="1" x="56"/>
        <item x="7"/>
        <item x="15"/>
        <item m="1" x="53"/>
        <item x="14"/>
        <item m="1" x="61"/>
        <item x="8"/>
        <item x="26"/>
        <item m="1" x="58"/>
        <item x="18"/>
        <item m="1" x="54"/>
        <item m="1" x="62"/>
        <item m="1" x="50"/>
        <item x="24"/>
        <item m="1" x="48"/>
        <item x="30"/>
        <item x="6"/>
        <item x="32"/>
        <item x="37"/>
        <item m="1" x="69"/>
        <item m="1" x="64"/>
        <item x="34"/>
        <item m="1" x="68"/>
        <item m="1" x="57"/>
        <item m="1" x="49"/>
        <item m="1" x="55"/>
        <item x="5"/>
        <item m="1" x="67"/>
        <item x="1"/>
        <item x="3"/>
        <item x="22"/>
        <item x="12"/>
        <item m="1" x="47"/>
        <item x="20"/>
        <item x="23"/>
        <item x="43"/>
        <item m="1" x="60"/>
        <item m="1" x="59"/>
        <item x="27"/>
        <item m="1" x="65"/>
        <item m="1" x="63"/>
        <item m="1" x="51"/>
        <item m="1" x="52"/>
        <item x="2"/>
        <item x="4"/>
        <item x="9"/>
        <item x="10"/>
        <item x="11"/>
        <item x="13"/>
        <item x="16"/>
        <item x="17"/>
        <item x="19"/>
        <item x="21"/>
        <item x="25"/>
        <item x="28"/>
        <item x="29"/>
        <item x="31"/>
        <item x="35"/>
        <item x="36"/>
        <item x="38"/>
        <item x="39"/>
        <item x="40"/>
        <item x="41"/>
        <item x="44"/>
        <item x="45"/>
        <item x="4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defaultSubtotal="0"/>
    <pivotField compact="0" outline="0" dragToRow="0" dragToCol="0" dragToPage="0" showAll="0" defaultSubtotal="0"/>
    <pivotField compact="0" outline="0" dragToRow="0" dragToCol="0" dragToPage="0" showAll="0" defaultSubtotal="0"/>
  </pivotFields>
  <rowFields count="3">
    <field x="21"/>
    <field x="23"/>
    <field x="24"/>
  </rowFields>
  <rowItems count="1">
    <i t="grand">
      <x/>
    </i>
  </rowItems>
  <colItems count="1">
    <i/>
  </colItems>
  <pageFields count="1">
    <pageField fld="18" hier="-1"/>
  </pageFields>
  <dataFields count="1">
    <dataField name="Revenue" fld="34" baseField="36" baseItem="46" numFmtId="44"/>
  </dataFields>
  <formats count="16">
    <format dxfId="191">
      <pivotArea type="all" dataOnly="0" outline="0" fieldPosition="0"/>
    </format>
    <format dxfId="190">
      <pivotArea outline="0" collapsedLevelsAreSubtotals="1" fieldPosition="0"/>
    </format>
    <format dxfId="189">
      <pivotArea field="21" type="button" dataOnly="0" labelOnly="1" outline="0" axis="axisRow" fieldPosition="0"/>
    </format>
    <format dxfId="188">
      <pivotArea field="23" type="button" dataOnly="0" labelOnly="1" outline="0" axis="axisRow" fieldPosition="1"/>
    </format>
    <format dxfId="187">
      <pivotArea field="24" type="button" dataOnly="0" labelOnly="1" outline="0" axis="axisRow" fieldPosition="2"/>
    </format>
    <format dxfId="186">
      <pivotArea dataOnly="0" labelOnly="1" outline="0" axis="axisValues" fieldPosition="0"/>
    </format>
    <format dxfId="185">
      <pivotArea dataOnly="0" labelOnly="1" grandRow="1" outline="0" fieldPosition="0"/>
    </format>
    <format dxfId="184">
      <pivotArea dataOnly="0" labelOnly="1" outline="0" axis="axisValues" fieldPosition="0"/>
    </format>
    <format dxfId="183">
      <pivotArea type="all" dataOnly="0" outline="0" fieldPosition="0"/>
    </format>
    <format dxfId="182">
      <pivotArea outline="0" collapsedLevelsAreSubtotals="1" fieldPosition="0"/>
    </format>
    <format dxfId="181">
      <pivotArea field="21" type="button" dataOnly="0" labelOnly="1" outline="0" axis="axisRow" fieldPosition="0"/>
    </format>
    <format dxfId="180">
      <pivotArea field="23" type="button" dataOnly="0" labelOnly="1" outline="0" axis="axisRow" fieldPosition="1"/>
    </format>
    <format dxfId="179">
      <pivotArea field="24" type="button" dataOnly="0" labelOnly="1" outline="0" axis="axisRow" fieldPosition="2"/>
    </format>
    <format dxfId="178">
      <pivotArea dataOnly="0" labelOnly="1" outline="0" axis="axisValues" fieldPosition="0"/>
    </format>
    <format dxfId="177">
      <pivotArea dataOnly="0" labelOnly="1" grandRow="1" outline="0" fieldPosition="0"/>
    </format>
    <format dxfId="176">
      <pivotArea dataOnly="0" labelOnly="1" outline="0" axis="axisValues" fieldPosition="0"/>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Fund_Type_Title" sourceName="Fund Type Title">
  <pivotTables>
    <pivotTable tabId="22" name="PivotTable2"/>
    <pivotTable tabId="22" name="PivotTable3"/>
    <pivotTable tabId="22" name="PivotTable4"/>
  </pivotTables>
  <data>
    <tabular pivotCacheId="1">
      <items count="5">
        <i x="2" s="1"/>
        <i x="0" s="1" nd="1"/>
        <i x="3" s="1" nd="1"/>
        <i x="1" s="1" nd="1"/>
        <i x="4"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Fund_Type_Title1" sourceName="Fund Type Title">
  <pivotTables>
    <pivotTable tabId="10" name="PivotTable2"/>
    <pivotTable tabId="10" name="PivotTable4"/>
  </pivotTables>
  <data>
    <tabular pivotCacheId="1">
      <items count="5">
        <i x="0" s="1"/>
        <i x="2" s="1" nd="1"/>
        <i x="3" s="1" nd="1"/>
        <i x="1" s="1" nd="1"/>
        <i x="4"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Fund_Type_Title2" sourceName="Fund Type Title">
  <pivotTables>
    <pivotTable tabId="21" name="PivotTable2"/>
    <pivotTable tabId="21" name="PivotTable4"/>
  </pivotTables>
  <data>
    <tabular pivotCacheId="1">
      <items count="5">
        <i x="1" s="1"/>
        <i x="0" s="1" nd="1"/>
        <i x="2" s="1" nd="1"/>
        <i x="3" s="1" nd="1"/>
        <i x="4"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Fund_Type_Title3" sourceName="Fund Type Title">
  <pivotTables>
    <pivotTable tabId="24" name="PivotTable2"/>
    <pivotTable tabId="24" name="PivotTable3"/>
    <pivotTable tabId="24" name="PivotTable4"/>
  </pivotTables>
  <data>
    <tabular pivotCacheId="1">
      <items count="5">
        <i x="3" s="1"/>
        <i x="0" s="1" nd="1"/>
        <i x="2" s="1" nd="1"/>
        <i x="1" s="1" nd="1"/>
        <i x="4"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Fund_Type_Title31" sourceName="Fund Type Title">
  <pivotTables>
    <pivotTable tabId="25" name="PivotTable2"/>
    <pivotTable tabId="25" name="PivotTable3"/>
    <pivotTable tabId="25" name="PivotTable4"/>
  </pivotTables>
  <data>
    <tabular pivotCacheId="1">
      <items count="5">
        <i x="3" s="1"/>
        <i x="0" s="1" nd="1"/>
        <i x="2" s="1" nd="1"/>
        <i x="1" s="1" nd="1"/>
        <i x="4" s="1" nd="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Fund_Type_Title21" sourceName="Fund Type Title">
  <pivotTables>
    <pivotTable tabId="26" name="PivotTable2"/>
    <pivotTable tabId="26" name="PivotTable4"/>
  </pivotTables>
  <data>
    <tabular pivotCacheId="1">
      <items count="5">
        <i x="1" s="1"/>
        <i x="0" s="1" nd="1"/>
        <i x="2" s="1" nd="1"/>
        <i x="3" s="1" nd="1"/>
        <i x="4"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Fund Type Title 1" cache="Slicer_Fund_Type_Title1" caption="Fund Type Title" style="Slicer Style 1" rowHeight="234950"/>
</slicers>
</file>

<file path=xl/slicers/slicer2.xml><?xml version="1.0" encoding="utf-8"?>
<slicers xmlns="http://schemas.microsoft.com/office/spreadsheetml/2009/9/main" xmlns:mc="http://schemas.openxmlformats.org/markup-compatibility/2006" xmlns:x="http://schemas.openxmlformats.org/spreadsheetml/2006/main" mc:Ignorable="x">
  <slicer name="Fund Type Title 2" cache="Slicer_Fund_Type_Title2" caption="Fund Type Title" style="Slicer Style 1" rowHeight="234950"/>
</slicers>
</file>

<file path=xl/slicers/slicer3.xml><?xml version="1.0" encoding="utf-8"?>
<slicers xmlns="http://schemas.microsoft.com/office/spreadsheetml/2009/9/main" xmlns:mc="http://schemas.openxmlformats.org/markup-compatibility/2006" xmlns:x="http://schemas.openxmlformats.org/spreadsheetml/2006/main" mc:Ignorable="x">
  <slicer name="Fund Type Title 5" cache="Slicer_Fund_Type_Title21" caption="Fund Type Title" style="Slicer Style 1" rowHeight="234950"/>
</slicers>
</file>

<file path=xl/slicers/slicer4.xml><?xml version="1.0" encoding="utf-8"?>
<slicers xmlns="http://schemas.microsoft.com/office/spreadsheetml/2009/9/main" xmlns:mc="http://schemas.openxmlformats.org/markup-compatibility/2006" xmlns:x="http://schemas.openxmlformats.org/spreadsheetml/2006/main" mc:Ignorable="x">
  <slicer name="Fund Type Title" cache="Slicer_Fund_Type_Title" caption="Fund Type Title" style="Slicer Style 1" rowHeight="234950"/>
</slicers>
</file>

<file path=xl/slicers/slicer5.xml><?xml version="1.0" encoding="utf-8"?>
<slicers xmlns="http://schemas.microsoft.com/office/spreadsheetml/2009/9/main" xmlns:mc="http://schemas.openxmlformats.org/markup-compatibility/2006" xmlns:x="http://schemas.openxmlformats.org/spreadsheetml/2006/main" mc:Ignorable="x">
  <slicer name="Fund Type Title 3" cache="Slicer_Fund_Type_Title3" caption="Fund Type Title" style="Slicer Style 1" rowHeight="234950"/>
</slicers>
</file>

<file path=xl/slicers/slicer6.xml><?xml version="1.0" encoding="utf-8"?>
<slicers xmlns="http://schemas.microsoft.com/office/spreadsheetml/2009/9/main" xmlns:mc="http://schemas.openxmlformats.org/markup-compatibility/2006" xmlns:x="http://schemas.openxmlformats.org/spreadsheetml/2006/main" mc:Ignorable="x">
  <slicer name="Fund Type Title 4" cache="Slicer_Fund_Type_Title31" caption="Fund Type Title" style="Slicer Style 1" rowHeight="234950"/>
</slicers>
</file>

<file path=xl/tables/table1.xml><?xml version="1.0" encoding="utf-8"?>
<table xmlns="http://schemas.openxmlformats.org/spreadsheetml/2006/main" id="2" name="Executive_Ed" displayName="Executive_Ed" ref="A1:AJ374" totalsRowShown="0">
  <autoFilter ref="A1:AJ374"/>
  <sortState ref="A2:AJ374">
    <sortCondition ref="A2:A374"/>
    <sortCondition ref="B2:B374"/>
  </sortState>
  <tableColumns count="36">
    <tableColumn id="1" name="Fiscal Year">
      <calculatedColumnFormula>"19"</calculatedColumnFormula>
    </tableColumn>
    <tableColumn id="2" name="Fiscal Period"/>
    <tableColumn id="3" name="Activity Date" dataDxfId="321"/>
    <tableColumn id="4" name="Chart">
      <calculatedColumnFormula>"V"</calculatedColumnFormula>
    </tableColumn>
    <tableColumn id="5" name="Document Code"/>
    <tableColumn id="6" name="Document Reference"/>
    <tableColumn id="7" name="Vendor Name"/>
    <tableColumn id="8" name="Encumbrance Number"/>
    <tableColumn id="9" name="Transaction Description"/>
    <tableColumn id="10" name="Transaction Date" dataDxfId="320"/>
    <tableColumn id="11" name="Transaction Type"/>
    <tableColumn id="12" name="Fund Type"/>
    <tableColumn id="13" name="Fund Type Title"/>
    <tableColumn id="26" name="Fund"/>
    <tableColumn id="27" name="Fund Title"/>
    <tableColumn id="28" name="Level 3 Org">
      <calculatedColumnFormula>"3996"</calculatedColumnFormula>
    </tableColumn>
    <tableColumn id="29" name="Level 3 Org Title"/>
    <tableColumn id="30" name="Index Code"/>
    <tableColumn id="31" name="Index Title"/>
    <tableColumn id="32" name="Organization">
      <calculatedColumnFormula>"889"</calculatedColumnFormula>
    </tableColumn>
    <tableColumn id="33" name="Organization Title"/>
    <tableColumn id="34" name="PE"/>
    <tableColumn id="35" name="PE Title"/>
    <tableColumn id="36" name="Account"/>
    <tableColumn id="37" name="Account Title"/>
    <tableColumn id="38" name="Program"/>
    <tableColumn id="39" name="Program Title"/>
    <tableColumn id="40" name="Activity">
      <calculatedColumnFormula>""</calculatedColumnFormula>
    </tableColumn>
    <tableColumn id="41" name="Activity Code Title"/>
    <tableColumn id="42" name="Location Code"/>
    <tableColumn id="43" name="Location Title"/>
    <tableColumn id="44" name="Dr Cr"/>
    <tableColumn id="45" name="Original Budget"/>
    <tableColumn id="46" name="Adjusted Budget"/>
    <tableColumn id="47" name="YTD"/>
    <tableColumn id="48" name="Encumbranc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openxmlformats.org/officeDocument/2006/relationships/comments" Target="../comments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4.xml"/><Relationship Id="rId1" Type="http://schemas.openxmlformats.org/officeDocument/2006/relationships/pivotTable" Target="../pivotTables/pivotTable3.xml"/><Relationship Id="rId5" Type="http://schemas.microsoft.com/office/2007/relationships/slicer" Target="../slicers/slicer2.x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6.xml"/><Relationship Id="rId1" Type="http://schemas.openxmlformats.org/officeDocument/2006/relationships/pivotTable" Target="../pivotTables/pivotTable5.xml"/><Relationship Id="rId5" Type="http://schemas.microsoft.com/office/2007/relationships/slicer" Target="../slicers/slicer3.x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ivotTable" Target="../pivotTables/pivotTable9.xml"/><Relationship Id="rId2" Type="http://schemas.openxmlformats.org/officeDocument/2006/relationships/pivotTable" Target="../pivotTables/pivotTable8.xml"/><Relationship Id="rId1" Type="http://schemas.openxmlformats.org/officeDocument/2006/relationships/pivotTable" Target="../pivotTables/pivotTable7.xml"/><Relationship Id="rId6" Type="http://schemas.microsoft.com/office/2007/relationships/slicer" Target="../slicers/slicer4.xml"/><Relationship Id="rId5" Type="http://schemas.openxmlformats.org/officeDocument/2006/relationships/drawing" Target="../drawings/drawing4.xml"/><Relationship Id="rId4"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12.xml"/><Relationship Id="rId2" Type="http://schemas.openxmlformats.org/officeDocument/2006/relationships/pivotTable" Target="../pivotTables/pivotTable11.xml"/><Relationship Id="rId1" Type="http://schemas.openxmlformats.org/officeDocument/2006/relationships/pivotTable" Target="../pivotTables/pivotTable10.xml"/><Relationship Id="rId6" Type="http://schemas.microsoft.com/office/2007/relationships/slicer" Target="../slicers/slicer5.xml"/><Relationship Id="rId5" Type="http://schemas.openxmlformats.org/officeDocument/2006/relationships/drawing" Target="../drawings/drawing5.xml"/><Relationship Id="rId4"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ivotTable" Target="../pivotTables/pivotTable15.xml"/><Relationship Id="rId2" Type="http://schemas.openxmlformats.org/officeDocument/2006/relationships/pivotTable" Target="../pivotTables/pivotTable14.xml"/><Relationship Id="rId1" Type="http://schemas.openxmlformats.org/officeDocument/2006/relationships/pivotTable" Target="../pivotTables/pivotTable13.xml"/><Relationship Id="rId6" Type="http://schemas.microsoft.com/office/2007/relationships/slicer" Target="../slicers/slicer6.xml"/><Relationship Id="rId5" Type="http://schemas.openxmlformats.org/officeDocument/2006/relationships/drawing" Target="../drawings/drawing6.xm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5"/>
  <sheetViews>
    <sheetView showGridLines="0" workbookViewId="0">
      <selection activeCell="J30" sqref="J30"/>
    </sheetView>
  </sheetViews>
  <sheetFormatPr defaultRowHeight="14.4" x14ac:dyDescent="0.3"/>
  <cols>
    <col min="1" max="1" width="3.77734375" customWidth="1"/>
    <col min="3" max="3" width="11.6640625" bestFit="1" customWidth="1"/>
  </cols>
  <sheetData>
    <row r="1" spans="1:11" ht="21" x14ac:dyDescent="0.4">
      <c r="A1" s="57" t="s">
        <v>174</v>
      </c>
      <c r="B1" s="57"/>
      <c r="C1" s="57"/>
      <c r="D1" s="57"/>
      <c r="E1" s="57"/>
      <c r="F1" s="57"/>
      <c r="G1" s="57"/>
      <c r="H1" s="57"/>
      <c r="I1" s="57"/>
      <c r="J1" s="57"/>
      <c r="K1" s="57"/>
    </row>
    <row r="2" spans="1:11" x14ac:dyDescent="0.3">
      <c r="A2" s="58" t="s">
        <v>175</v>
      </c>
      <c r="B2" s="58"/>
      <c r="C2" s="58"/>
      <c r="D2" s="58"/>
      <c r="E2" s="58"/>
      <c r="F2" s="58"/>
      <c r="G2" s="58"/>
      <c r="H2" s="58"/>
      <c r="I2" s="58"/>
      <c r="J2" s="58"/>
      <c r="K2" s="58"/>
    </row>
    <row r="3" spans="1:11" x14ac:dyDescent="0.3">
      <c r="A3" s="35"/>
      <c r="B3" s="36" t="s">
        <v>186</v>
      </c>
      <c r="C3" s="35"/>
      <c r="D3" s="35"/>
      <c r="E3" s="35"/>
      <c r="F3" s="35"/>
      <c r="G3" s="35"/>
      <c r="H3" s="35"/>
      <c r="I3" s="35"/>
      <c r="J3" s="35"/>
      <c r="K3" s="35"/>
    </row>
    <row r="4" spans="1:11" ht="9" customHeight="1" x14ac:dyDescent="0.3">
      <c r="A4" s="38"/>
      <c r="B4" s="36"/>
      <c r="C4" s="35"/>
      <c r="D4" s="35"/>
      <c r="E4" s="35"/>
      <c r="F4" s="35"/>
      <c r="G4" s="35"/>
      <c r="H4" s="35"/>
      <c r="I4" s="35"/>
      <c r="J4" s="35"/>
      <c r="K4" s="35"/>
    </row>
    <row r="5" spans="1:11" x14ac:dyDescent="0.3">
      <c r="A5" s="32" t="s">
        <v>166</v>
      </c>
      <c r="B5" t="s">
        <v>151</v>
      </c>
    </row>
    <row r="6" spans="1:11" x14ac:dyDescent="0.3">
      <c r="A6" s="32" t="s">
        <v>167</v>
      </c>
      <c r="B6" t="s">
        <v>152</v>
      </c>
    </row>
    <row r="7" spans="1:11" x14ac:dyDescent="0.3">
      <c r="A7" s="32" t="s">
        <v>168</v>
      </c>
      <c r="B7" t="s">
        <v>153</v>
      </c>
    </row>
    <row r="8" spans="1:11" x14ac:dyDescent="0.3">
      <c r="A8" s="32"/>
      <c r="C8" t="s">
        <v>154</v>
      </c>
      <c r="D8" s="37">
        <v>19</v>
      </c>
    </row>
    <row r="9" spans="1:11" x14ac:dyDescent="0.3">
      <c r="A9" s="32"/>
      <c r="C9" t="s">
        <v>155</v>
      </c>
      <c r="D9" t="s">
        <v>187</v>
      </c>
    </row>
    <row r="10" spans="1:11" x14ac:dyDescent="0.3">
      <c r="A10" s="32"/>
      <c r="C10" t="s">
        <v>156</v>
      </c>
      <c r="D10" s="37">
        <v>823</v>
      </c>
      <c r="E10" t="s">
        <v>93</v>
      </c>
    </row>
    <row r="11" spans="1:11" x14ac:dyDescent="0.3">
      <c r="A11" s="32"/>
      <c r="B11" t="s">
        <v>157</v>
      </c>
    </row>
    <row r="12" spans="1:11" x14ac:dyDescent="0.3">
      <c r="A12" s="32"/>
      <c r="C12" s="34" t="s">
        <v>158</v>
      </c>
      <c r="D12" t="s">
        <v>160</v>
      </c>
    </row>
    <row r="13" spans="1:11" x14ac:dyDescent="0.3">
      <c r="A13" s="32"/>
      <c r="D13" t="s">
        <v>159</v>
      </c>
    </row>
    <row r="14" spans="1:11" x14ac:dyDescent="0.3">
      <c r="A14" s="32"/>
      <c r="C14" s="34" t="s">
        <v>158</v>
      </c>
      <c r="D14" t="s">
        <v>161</v>
      </c>
    </row>
    <row r="15" spans="1:11" x14ac:dyDescent="0.3">
      <c r="A15" s="32"/>
      <c r="D15" t="s">
        <v>162</v>
      </c>
    </row>
    <row r="16" spans="1:11" x14ac:dyDescent="0.3">
      <c r="A16" s="32"/>
      <c r="C16" s="34" t="s">
        <v>158</v>
      </c>
      <c r="D16" t="s">
        <v>163</v>
      </c>
    </row>
    <row r="17" spans="1:4" x14ac:dyDescent="0.3">
      <c r="A17" s="32" t="s">
        <v>169</v>
      </c>
      <c r="B17" t="s">
        <v>164</v>
      </c>
    </row>
    <row r="18" spans="1:4" x14ac:dyDescent="0.3">
      <c r="A18" s="32"/>
      <c r="B18" t="s">
        <v>165</v>
      </c>
    </row>
    <row r="19" spans="1:4" x14ac:dyDescent="0.3">
      <c r="A19" s="32" t="s">
        <v>171</v>
      </c>
      <c r="B19" t="s">
        <v>176</v>
      </c>
    </row>
    <row r="20" spans="1:4" x14ac:dyDescent="0.3">
      <c r="A20" s="32" t="s">
        <v>170</v>
      </c>
      <c r="B20" t="s">
        <v>172</v>
      </c>
    </row>
    <row r="21" spans="1:4" x14ac:dyDescent="0.3">
      <c r="A21" s="32"/>
      <c r="C21" t="s">
        <v>188</v>
      </c>
    </row>
    <row r="22" spans="1:4" x14ac:dyDescent="0.3">
      <c r="A22" s="32" t="s">
        <v>173</v>
      </c>
      <c r="B22" t="s">
        <v>177</v>
      </c>
    </row>
    <row r="23" spans="1:4" x14ac:dyDescent="0.3">
      <c r="A23" s="32" t="s">
        <v>190</v>
      </c>
      <c r="B23" t="s">
        <v>178</v>
      </c>
    </row>
    <row r="24" spans="1:4" x14ac:dyDescent="0.3">
      <c r="A24" s="32" t="s">
        <v>180</v>
      </c>
      <c r="B24" t="s">
        <v>179</v>
      </c>
    </row>
    <row r="25" spans="1:4" x14ac:dyDescent="0.3">
      <c r="A25" s="32"/>
      <c r="B25" t="s">
        <v>182</v>
      </c>
    </row>
    <row r="26" spans="1:4" x14ac:dyDescent="0.3">
      <c r="A26" s="32" t="s">
        <v>181</v>
      </c>
      <c r="B26" t="s">
        <v>189</v>
      </c>
    </row>
    <row r="27" spans="1:4" x14ac:dyDescent="0.3">
      <c r="A27" s="32"/>
      <c r="C27" s="34" t="s">
        <v>158</v>
      </c>
      <c r="D27" t="s">
        <v>183</v>
      </c>
    </row>
    <row r="28" spans="1:4" x14ac:dyDescent="0.3">
      <c r="A28" s="32" t="s">
        <v>191</v>
      </c>
      <c r="B28" t="s">
        <v>184</v>
      </c>
    </row>
    <row r="29" spans="1:4" x14ac:dyDescent="0.3">
      <c r="A29" s="32" t="s">
        <v>404</v>
      </c>
      <c r="B29" t="s">
        <v>402</v>
      </c>
    </row>
    <row r="30" spans="1:4" x14ac:dyDescent="0.3">
      <c r="A30" s="32"/>
      <c r="C30" t="s">
        <v>403</v>
      </c>
    </row>
    <row r="31" spans="1:4" x14ac:dyDescent="0.3">
      <c r="A31" s="33"/>
    </row>
    <row r="32" spans="1:4" x14ac:dyDescent="0.3">
      <c r="A32" s="33"/>
      <c r="B32" t="s">
        <v>185</v>
      </c>
    </row>
    <row r="33" spans="1:1" x14ac:dyDescent="0.3">
      <c r="A33" s="33"/>
    </row>
    <row r="34" spans="1:1" x14ac:dyDescent="0.3">
      <c r="A34" s="33"/>
    </row>
    <row r="35" spans="1:1" x14ac:dyDescent="0.3">
      <c r="A35" s="33"/>
    </row>
  </sheetData>
  <mergeCells count="2">
    <mergeCell ref="A1:K1"/>
    <mergeCell ref="A2:K2"/>
  </mergeCells>
  <pageMargins left="0.7" right="0.7" top="0.75" bottom="0.75" header="0.3" footer="0.3"/>
  <pageSetup orientation="portrait" r:id="rId1"/>
  <ignoredErrors>
    <ignoredError sqref="A26 A22:A23 A5:A7 A17 A19:A20 A24 A28:A2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74"/>
  <sheetViews>
    <sheetView workbookViewId="0">
      <selection activeCell="L19" sqref="L19"/>
    </sheetView>
  </sheetViews>
  <sheetFormatPr defaultRowHeight="14.4" x14ac:dyDescent="0.3"/>
  <cols>
    <col min="1" max="1" width="11.44140625" customWidth="1"/>
    <col min="2" max="2" width="13.21875" customWidth="1"/>
    <col min="3" max="3" width="13.5546875" customWidth="1"/>
    <col min="5" max="5" width="16.44140625" customWidth="1"/>
    <col min="6" max="6" width="20.5546875" customWidth="1"/>
    <col min="7" max="7" width="14.5546875" customWidth="1"/>
    <col min="8" max="8" width="21.77734375" customWidth="1"/>
    <col min="9" max="9" width="22.5546875" customWidth="1"/>
    <col min="10" max="10" width="17" customWidth="1"/>
    <col min="11" max="11" width="17.21875" customWidth="1"/>
    <col min="12" max="12" width="11.6640625" customWidth="1"/>
    <col min="13" max="13" width="15.6640625" customWidth="1"/>
    <col min="15" max="15" width="11.109375" customWidth="1"/>
    <col min="16" max="16" width="12.109375" customWidth="1"/>
    <col min="17" max="17" width="16.109375" customWidth="1"/>
    <col min="18" max="18" width="12.33203125" customWidth="1"/>
    <col min="19" max="19" width="11.5546875" customWidth="1"/>
    <col min="20" max="20" width="13.5546875" customWidth="1"/>
    <col min="21" max="21" width="17.5546875" customWidth="1"/>
    <col min="23" max="23" width="9" customWidth="1"/>
    <col min="24" max="24" width="9.88671875" customWidth="1"/>
    <col min="25" max="25" width="13.88671875" customWidth="1"/>
    <col min="26" max="26" width="10.109375" customWidth="1"/>
    <col min="27" max="27" width="14.109375" customWidth="1"/>
    <col min="28" max="28" width="9.21875" customWidth="1"/>
    <col min="29" max="29" width="18" customWidth="1"/>
    <col min="30" max="30" width="14.88671875" customWidth="1"/>
    <col min="31" max="31" width="14.109375" customWidth="1"/>
    <col min="33" max="33" width="15.77734375" customWidth="1"/>
    <col min="34" max="34" width="16.88671875" customWidth="1"/>
    <col min="36" max="36" width="14.44140625" customWidth="1"/>
  </cols>
  <sheetData>
    <row r="1" spans="1:36"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131</v>
      </c>
      <c r="AA1" t="s">
        <v>118</v>
      </c>
      <c r="AB1" t="s">
        <v>25</v>
      </c>
      <c r="AC1" t="s">
        <v>26</v>
      </c>
      <c r="AD1" t="s">
        <v>27</v>
      </c>
      <c r="AE1" t="s">
        <v>28</v>
      </c>
      <c r="AF1" t="s">
        <v>29</v>
      </c>
      <c r="AG1" t="s">
        <v>30</v>
      </c>
      <c r="AH1" t="s">
        <v>31</v>
      </c>
      <c r="AI1" t="s">
        <v>32</v>
      </c>
      <c r="AJ1" t="s">
        <v>33</v>
      </c>
    </row>
    <row r="2" spans="1:36" x14ac:dyDescent="0.3">
      <c r="A2" t="str">
        <f t="shared" ref="A2:A65" si="0">"19"</f>
        <v>19</v>
      </c>
      <c r="B2" t="str">
        <f t="shared" ref="B2:B33" si="1">"01"</f>
        <v>01</v>
      </c>
      <c r="C2" s="1">
        <v>43291.492638888885</v>
      </c>
      <c r="D2" t="str">
        <f t="shared" ref="D2:D65" si="2">"V"</f>
        <v>V</v>
      </c>
      <c r="E2" t="s">
        <v>195</v>
      </c>
      <c r="G2" t="s">
        <v>196</v>
      </c>
      <c r="I2" t="s">
        <v>197</v>
      </c>
      <c r="J2" s="2">
        <v>43291</v>
      </c>
      <c r="K2" t="s">
        <v>40</v>
      </c>
      <c r="L2" t="str">
        <f t="shared" ref="L2:L21" si="3">"10"</f>
        <v>10</v>
      </c>
      <c r="M2" t="s">
        <v>35</v>
      </c>
      <c r="N2" t="str">
        <f t="shared" ref="N2:N21" si="4">"100000"</f>
        <v>100000</v>
      </c>
      <c r="O2" t="s">
        <v>35</v>
      </c>
      <c r="P2" t="str">
        <f t="shared" ref="P2:P65" si="5">"3996"</f>
        <v>3996</v>
      </c>
      <c r="Q2" t="s">
        <v>36</v>
      </c>
      <c r="R2">
        <v>889992</v>
      </c>
      <c r="S2" t="s">
        <v>198</v>
      </c>
      <c r="T2" t="str">
        <f t="shared" ref="T2:T65" si="6">"889"</f>
        <v>889</v>
      </c>
      <c r="U2" t="s">
        <v>198</v>
      </c>
      <c r="V2" t="str">
        <f>"30"</f>
        <v>30</v>
      </c>
      <c r="W2" t="s">
        <v>45</v>
      </c>
      <c r="X2" t="str">
        <f>"E5070"</f>
        <v>E5070</v>
      </c>
      <c r="Y2" t="s">
        <v>102</v>
      </c>
      <c r="Z2" t="s">
        <v>123</v>
      </c>
      <c r="AA2" t="s">
        <v>124</v>
      </c>
      <c r="AB2" t="str">
        <f>""</f>
        <v/>
      </c>
      <c r="AF2" t="s">
        <v>39</v>
      </c>
      <c r="AG2">
        <v>0</v>
      </c>
      <c r="AH2">
        <v>0</v>
      </c>
      <c r="AI2">
        <v>1365</v>
      </c>
      <c r="AJ2">
        <v>0</v>
      </c>
    </row>
    <row r="3" spans="1:36" x14ac:dyDescent="0.3">
      <c r="A3" t="str">
        <f t="shared" si="0"/>
        <v>19</v>
      </c>
      <c r="B3" t="str">
        <f t="shared" si="1"/>
        <v>01</v>
      </c>
      <c r="C3" s="1">
        <v>43312.623101851852</v>
      </c>
      <c r="D3" t="str">
        <f t="shared" si="2"/>
        <v>V</v>
      </c>
      <c r="E3" t="s">
        <v>199</v>
      </c>
      <c r="G3" t="s">
        <v>200</v>
      </c>
      <c r="I3" t="s">
        <v>200</v>
      </c>
      <c r="J3" s="2">
        <v>43305</v>
      </c>
      <c r="K3" t="s">
        <v>40</v>
      </c>
      <c r="L3" t="str">
        <f t="shared" si="3"/>
        <v>10</v>
      </c>
      <c r="M3" t="s">
        <v>35</v>
      </c>
      <c r="N3" t="str">
        <f t="shared" si="4"/>
        <v>100000</v>
      </c>
      <c r="O3" t="s">
        <v>35</v>
      </c>
      <c r="P3" t="str">
        <f t="shared" si="5"/>
        <v>3996</v>
      </c>
      <c r="Q3" t="s">
        <v>36</v>
      </c>
      <c r="R3">
        <v>889992</v>
      </c>
      <c r="S3" t="s">
        <v>198</v>
      </c>
      <c r="T3" t="str">
        <f t="shared" si="6"/>
        <v>889</v>
      </c>
      <c r="U3" t="s">
        <v>198</v>
      </c>
      <c r="V3" t="str">
        <f>"30"</f>
        <v>30</v>
      </c>
      <c r="W3" t="s">
        <v>45</v>
      </c>
      <c r="X3" t="str">
        <f>"E5320"</f>
        <v>E5320</v>
      </c>
      <c r="Y3" t="s">
        <v>74</v>
      </c>
      <c r="Z3" t="s">
        <v>123</v>
      </c>
      <c r="AA3" t="s">
        <v>124</v>
      </c>
      <c r="AB3" t="str">
        <f>""</f>
        <v/>
      </c>
      <c r="AF3" t="s">
        <v>39</v>
      </c>
      <c r="AG3">
        <v>0</v>
      </c>
      <c r="AH3">
        <v>0</v>
      </c>
      <c r="AI3">
        <v>150</v>
      </c>
      <c r="AJ3">
        <v>0</v>
      </c>
    </row>
    <row r="4" spans="1:36" x14ac:dyDescent="0.3">
      <c r="A4" t="str">
        <f t="shared" si="0"/>
        <v>19</v>
      </c>
      <c r="B4" t="str">
        <f t="shared" si="1"/>
        <v>01</v>
      </c>
      <c r="C4" s="1">
        <v>43286.570937500001</v>
      </c>
      <c r="D4" t="str">
        <f t="shared" si="2"/>
        <v>V</v>
      </c>
      <c r="E4" t="s">
        <v>54</v>
      </c>
      <c r="I4" t="s">
        <v>55</v>
      </c>
      <c r="J4" s="2">
        <v>43294</v>
      </c>
      <c r="K4" t="s">
        <v>51</v>
      </c>
      <c r="L4" t="str">
        <f t="shared" si="3"/>
        <v>10</v>
      </c>
      <c r="M4" t="s">
        <v>35</v>
      </c>
      <c r="N4" t="str">
        <f t="shared" si="4"/>
        <v>100000</v>
      </c>
      <c r="O4" t="s">
        <v>35</v>
      </c>
      <c r="P4" t="str">
        <f t="shared" si="5"/>
        <v>3996</v>
      </c>
      <c r="Q4" t="s">
        <v>36</v>
      </c>
      <c r="R4">
        <v>889992</v>
      </c>
      <c r="S4" t="s">
        <v>198</v>
      </c>
      <c r="T4" t="str">
        <f t="shared" si="6"/>
        <v>889</v>
      </c>
      <c r="U4" t="s">
        <v>198</v>
      </c>
      <c r="V4" t="str">
        <f>"12"</f>
        <v>12</v>
      </c>
      <c r="W4" t="s">
        <v>68</v>
      </c>
      <c r="X4" t="str">
        <f>"E4135"</f>
        <v>E4135</v>
      </c>
      <c r="Y4" t="s">
        <v>204</v>
      </c>
      <c r="Z4" t="s">
        <v>123</v>
      </c>
      <c r="AA4" t="s">
        <v>124</v>
      </c>
      <c r="AB4" t="str">
        <f>""</f>
        <v/>
      </c>
      <c r="AF4" t="s">
        <v>39</v>
      </c>
      <c r="AG4">
        <v>0</v>
      </c>
      <c r="AH4">
        <v>0</v>
      </c>
      <c r="AI4">
        <v>297</v>
      </c>
      <c r="AJ4">
        <v>0</v>
      </c>
    </row>
    <row r="5" spans="1:36" x14ac:dyDescent="0.3">
      <c r="A5" t="str">
        <f t="shared" si="0"/>
        <v>19</v>
      </c>
      <c r="B5" t="str">
        <f t="shared" si="1"/>
        <v>01</v>
      </c>
      <c r="C5" s="1">
        <v>43286.570937500001</v>
      </c>
      <c r="D5" t="str">
        <f t="shared" si="2"/>
        <v>V</v>
      </c>
      <c r="E5" t="s">
        <v>54</v>
      </c>
      <c r="I5" t="s">
        <v>55</v>
      </c>
      <c r="J5" s="2">
        <v>43294</v>
      </c>
      <c r="K5" t="s">
        <v>51</v>
      </c>
      <c r="L5" t="str">
        <f t="shared" si="3"/>
        <v>10</v>
      </c>
      <c r="M5" t="s">
        <v>35</v>
      </c>
      <c r="N5" t="str">
        <f t="shared" si="4"/>
        <v>100000</v>
      </c>
      <c r="O5" t="s">
        <v>35</v>
      </c>
      <c r="P5" t="str">
        <f t="shared" si="5"/>
        <v>3996</v>
      </c>
      <c r="Q5" t="s">
        <v>36</v>
      </c>
      <c r="R5">
        <v>889992</v>
      </c>
      <c r="S5" t="s">
        <v>198</v>
      </c>
      <c r="T5" t="str">
        <f t="shared" si="6"/>
        <v>889</v>
      </c>
      <c r="U5" t="s">
        <v>198</v>
      </c>
      <c r="V5" t="str">
        <f>"10"</f>
        <v>10</v>
      </c>
      <c r="W5" t="s">
        <v>52</v>
      </c>
      <c r="X5" t="str">
        <f>"E4106"</f>
        <v>E4106</v>
      </c>
      <c r="Y5" t="s">
        <v>67</v>
      </c>
      <c r="Z5" t="s">
        <v>123</v>
      </c>
      <c r="AA5" t="s">
        <v>124</v>
      </c>
      <c r="AB5" t="str">
        <f>""</f>
        <v/>
      </c>
      <c r="AF5" t="s">
        <v>39</v>
      </c>
      <c r="AG5">
        <v>0</v>
      </c>
      <c r="AH5">
        <v>0</v>
      </c>
      <c r="AI5">
        <v>1318.4</v>
      </c>
      <c r="AJ5">
        <v>0</v>
      </c>
    </row>
    <row r="6" spans="1:36" x14ac:dyDescent="0.3">
      <c r="A6" t="str">
        <f t="shared" si="0"/>
        <v>19</v>
      </c>
      <c r="B6" t="str">
        <f t="shared" si="1"/>
        <v>01</v>
      </c>
      <c r="C6" s="1">
        <v>43300.618657407409</v>
      </c>
      <c r="D6" t="str">
        <f t="shared" si="2"/>
        <v>V</v>
      </c>
      <c r="E6" t="s">
        <v>49</v>
      </c>
      <c r="I6" t="s">
        <v>50</v>
      </c>
      <c r="J6" s="2">
        <v>43308</v>
      </c>
      <c r="K6" t="s">
        <v>51</v>
      </c>
      <c r="L6" t="str">
        <f t="shared" si="3"/>
        <v>10</v>
      </c>
      <c r="M6" t="s">
        <v>35</v>
      </c>
      <c r="N6" t="str">
        <f t="shared" si="4"/>
        <v>100000</v>
      </c>
      <c r="O6" t="s">
        <v>35</v>
      </c>
      <c r="P6" t="str">
        <f t="shared" si="5"/>
        <v>3996</v>
      </c>
      <c r="Q6" t="s">
        <v>36</v>
      </c>
      <c r="R6">
        <v>889992</v>
      </c>
      <c r="S6" t="s">
        <v>198</v>
      </c>
      <c r="T6" t="str">
        <f t="shared" si="6"/>
        <v>889</v>
      </c>
      <c r="U6" t="s">
        <v>198</v>
      </c>
      <c r="V6" t="str">
        <f>"12"</f>
        <v>12</v>
      </c>
      <c r="W6" t="s">
        <v>68</v>
      </c>
      <c r="X6" t="str">
        <f>"E4135"</f>
        <v>E4135</v>
      </c>
      <c r="Y6" t="s">
        <v>204</v>
      </c>
      <c r="Z6" t="s">
        <v>123</v>
      </c>
      <c r="AA6" t="s">
        <v>124</v>
      </c>
      <c r="AB6" t="str">
        <f>""</f>
        <v/>
      </c>
      <c r="AF6" t="s">
        <v>39</v>
      </c>
      <c r="AG6">
        <v>0</v>
      </c>
      <c r="AH6">
        <v>0</v>
      </c>
      <c r="AI6">
        <v>393</v>
      </c>
      <c r="AJ6">
        <v>0</v>
      </c>
    </row>
    <row r="7" spans="1:36" x14ac:dyDescent="0.3">
      <c r="A7" t="str">
        <f t="shared" si="0"/>
        <v>19</v>
      </c>
      <c r="B7" t="str">
        <f t="shared" si="1"/>
        <v>01</v>
      </c>
      <c r="C7" s="1">
        <v>43300.618657407409</v>
      </c>
      <c r="D7" t="str">
        <f t="shared" si="2"/>
        <v>V</v>
      </c>
      <c r="E7" t="s">
        <v>49</v>
      </c>
      <c r="I7" t="s">
        <v>50</v>
      </c>
      <c r="J7" s="2">
        <v>43308</v>
      </c>
      <c r="K7" t="s">
        <v>51</v>
      </c>
      <c r="L7" t="str">
        <f t="shared" si="3"/>
        <v>10</v>
      </c>
      <c r="M7" t="s">
        <v>35</v>
      </c>
      <c r="N7" t="str">
        <f t="shared" si="4"/>
        <v>100000</v>
      </c>
      <c r="O7" t="s">
        <v>35</v>
      </c>
      <c r="P7" t="str">
        <f t="shared" si="5"/>
        <v>3996</v>
      </c>
      <c r="Q7" t="s">
        <v>36</v>
      </c>
      <c r="R7">
        <v>889992</v>
      </c>
      <c r="S7" t="s">
        <v>198</v>
      </c>
      <c r="T7" t="str">
        <f t="shared" si="6"/>
        <v>889</v>
      </c>
      <c r="U7" t="s">
        <v>198</v>
      </c>
      <c r="V7" t="str">
        <f>"10"</f>
        <v>10</v>
      </c>
      <c r="W7" t="s">
        <v>52</v>
      </c>
      <c r="X7" t="str">
        <f>"E4106"</f>
        <v>E4106</v>
      </c>
      <c r="Y7" t="s">
        <v>67</v>
      </c>
      <c r="Z7" t="s">
        <v>123</v>
      </c>
      <c r="AA7" t="s">
        <v>124</v>
      </c>
      <c r="AB7" t="str">
        <f>""</f>
        <v/>
      </c>
      <c r="AF7" t="s">
        <v>39</v>
      </c>
      <c r="AG7">
        <v>0</v>
      </c>
      <c r="AH7">
        <v>0</v>
      </c>
      <c r="AI7">
        <v>1340.01</v>
      </c>
      <c r="AJ7">
        <v>0</v>
      </c>
    </row>
    <row r="8" spans="1:36" x14ac:dyDescent="0.3">
      <c r="A8" t="str">
        <f t="shared" si="0"/>
        <v>19</v>
      </c>
      <c r="B8" t="str">
        <f t="shared" si="1"/>
        <v>01</v>
      </c>
      <c r="C8" s="1">
        <v>43306.654479166667</v>
      </c>
      <c r="D8" t="str">
        <f t="shared" si="2"/>
        <v>V</v>
      </c>
      <c r="E8" t="s">
        <v>208</v>
      </c>
      <c r="I8" t="s">
        <v>209</v>
      </c>
      <c r="J8" s="2">
        <v>43312</v>
      </c>
      <c r="K8" t="s">
        <v>43</v>
      </c>
      <c r="L8" t="str">
        <f t="shared" si="3"/>
        <v>10</v>
      </c>
      <c r="M8" t="s">
        <v>35</v>
      </c>
      <c r="N8" t="str">
        <f t="shared" si="4"/>
        <v>100000</v>
      </c>
      <c r="O8" t="s">
        <v>35</v>
      </c>
      <c r="P8" t="str">
        <f t="shared" si="5"/>
        <v>3996</v>
      </c>
      <c r="Q8" t="s">
        <v>36</v>
      </c>
      <c r="R8">
        <v>889992</v>
      </c>
      <c r="S8" t="s">
        <v>198</v>
      </c>
      <c r="T8" t="str">
        <f t="shared" si="6"/>
        <v>889</v>
      </c>
      <c r="U8" t="s">
        <v>198</v>
      </c>
      <c r="V8" t="str">
        <f>"30"</f>
        <v>30</v>
      </c>
      <c r="W8" t="s">
        <v>45</v>
      </c>
      <c r="X8" t="str">
        <f>"E5023"</f>
        <v>E5023</v>
      </c>
      <c r="Y8" t="s">
        <v>210</v>
      </c>
      <c r="Z8" t="s">
        <v>123</v>
      </c>
      <c r="AA8" t="s">
        <v>124</v>
      </c>
      <c r="AB8" t="str">
        <f>""</f>
        <v/>
      </c>
      <c r="AF8" t="s">
        <v>39</v>
      </c>
      <c r="AG8">
        <v>0</v>
      </c>
      <c r="AH8">
        <v>0</v>
      </c>
      <c r="AI8">
        <v>47.7</v>
      </c>
      <c r="AJ8">
        <v>0</v>
      </c>
    </row>
    <row r="9" spans="1:36" x14ac:dyDescent="0.3">
      <c r="A9" t="str">
        <f t="shared" si="0"/>
        <v>19</v>
      </c>
      <c r="B9" t="str">
        <f t="shared" si="1"/>
        <v>01</v>
      </c>
      <c r="C9" s="1">
        <v>43277.900393518517</v>
      </c>
      <c r="D9" t="str">
        <f t="shared" si="2"/>
        <v>V</v>
      </c>
      <c r="E9" t="s">
        <v>59</v>
      </c>
      <c r="I9" t="s">
        <v>60</v>
      </c>
      <c r="J9" s="2">
        <v>43282</v>
      </c>
      <c r="K9" t="s">
        <v>61</v>
      </c>
      <c r="L9" t="str">
        <f t="shared" si="3"/>
        <v>10</v>
      </c>
      <c r="M9" t="s">
        <v>35</v>
      </c>
      <c r="N9" t="str">
        <f t="shared" si="4"/>
        <v>100000</v>
      </c>
      <c r="O9" t="s">
        <v>35</v>
      </c>
      <c r="P9" t="str">
        <f t="shared" si="5"/>
        <v>3996</v>
      </c>
      <c r="Q9" t="s">
        <v>36</v>
      </c>
      <c r="R9">
        <v>889992</v>
      </c>
      <c r="S9" t="s">
        <v>198</v>
      </c>
      <c r="T9" t="str">
        <f t="shared" si="6"/>
        <v>889</v>
      </c>
      <c r="U9" t="s">
        <v>198</v>
      </c>
      <c r="V9" t="str">
        <f>"10"</f>
        <v>10</v>
      </c>
      <c r="W9" t="s">
        <v>52</v>
      </c>
      <c r="X9" t="str">
        <f>"10"</f>
        <v>10</v>
      </c>
      <c r="Y9" t="s">
        <v>52</v>
      </c>
      <c r="Z9" t="s">
        <v>123</v>
      </c>
      <c r="AA9" t="s">
        <v>124</v>
      </c>
      <c r="AB9" t="str">
        <f>""</f>
        <v/>
      </c>
      <c r="AF9" t="s">
        <v>39</v>
      </c>
      <c r="AG9">
        <v>2923965</v>
      </c>
      <c r="AH9">
        <v>0</v>
      </c>
      <c r="AI9">
        <v>0</v>
      </c>
      <c r="AJ9">
        <v>0</v>
      </c>
    </row>
    <row r="10" spans="1:36" x14ac:dyDescent="0.3">
      <c r="A10" t="str">
        <f t="shared" si="0"/>
        <v>19</v>
      </c>
      <c r="B10" t="str">
        <f t="shared" si="1"/>
        <v>01</v>
      </c>
      <c r="C10" s="1">
        <v>43298.456412037034</v>
      </c>
      <c r="D10" t="str">
        <f t="shared" si="2"/>
        <v>V</v>
      </c>
      <c r="E10" t="s">
        <v>216</v>
      </c>
      <c r="G10" t="s">
        <v>196</v>
      </c>
      <c r="I10" t="s">
        <v>197</v>
      </c>
      <c r="J10" s="2">
        <v>43298</v>
      </c>
      <c r="K10" t="s">
        <v>40</v>
      </c>
      <c r="L10" t="str">
        <f t="shared" si="3"/>
        <v>10</v>
      </c>
      <c r="M10" t="s">
        <v>35</v>
      </c>
      <c r="N10" t="str">
        <f t="shared" si="4"/>
        <v>100000</v>
      </c>
      <c r="O10" t="s">
        <v>35</v>
      </c>
      <c r="P10" t="str">
        <f t="shared" si="5"/>
        <v>3996</v>
      </c>
      <c r="Q10" t="s">
        <v>36</v>
      </c>
      <c r="R10">
        <v>889992</v>
      </c>
      <c r="S10" t="s">
        <v>198</v>
      </c>
      <c r="T10" t="str">
        <f t="shared" si="6"/>
        <v>889</v>
      </c>
      <c r="U10" t="s">
        <v>198</v>
      </c>
      <c r="V10" t="str">
        <f>"20"</f>
        <v>20</v>
      </c>
      <c r="W10" t="s">
        <v>37</v>
      </c>
      <c r="X10" t="str">
        <f>"E5397"</f>
        <v>E5397</v>
      </c>
      <c r="Y10" t="s">
        <v>62</v>
      </c>
      <c r="Z10" t="s">
        <v>123</v>
      </c>
      <c r="AA10" t="s">
        <v>124</v>
      </c>
      <c r="AB10" t="str">
        <f>""</f>
        <v/>
      </c>
      <c r="AF10" t="s">
        <v>39</v>
      </c>
      <c r="AG10">
        <v>0</v>
      </c>
      <c r="AH10">
        <v>0</v>
      </c>
      <c r="AI10">
        <v>267.75</v>
      </c>
      <c r="AJ10">
        <v>0</v>
      </c>
    </row>
    <row r="11" spans="1:36" x14ac:dyDescent="0.3">
      <c r="A11" t="str">
        <f t="shared" si="0"/>
        <v>19</v>
      </c>
      <c r="B11" t="str">
        <f t="shared" si="1"/>
        <v>01</v>
      </c>
      <c r="C11" s="1">
        <v>43291.463402777779</v>
      </c>
      <c r="D11" t="str">
        <f t="shared" si="2"/>
        <v>V</v>
      </c>
      <c r="E11" t="s">
        <v>217</v>
      </c>
      <c r="G11" t="s">
        <v>218</v>
      </c>
      <c r="I11" t="s">
        <v>219</v>
      </c>
      <c r="J11" s="2">
        <v>43291</v>
      </c>
      <c r="K11" t="s">
        <v>40</v>
      </c>
      <c r="L11" t="str">
        <f t="shared" si="3"/>
        <v>10</v>
      </c>
      <c r="M11" t="s">
        <v>35</v>
      </c>
      <c r="N11" t="str">
        <f t="shared" si="4"/>
        <v>100000</v>
      </c>
      <c r="O11" t="s">
        <v>35</v>
      </c>
      <c r="P11" t="str">
        <f t="shared" si="5"/>
        <v>3996</v>
      </c>
      <c r="Q11" t="s">
        <v>36</v>
      </c>
      <c r="R11">
        <v>889992</v>
      </c>
      <c r="S11" t="s">
        <v>198</v>
      </c>
      <c r="T11" t="str">
        <f t="shared" si="6"/>
        <v>889</v>
      </c>
      <c r="U11" t="s">
        <v>198</v>
      </c>
      <c r="V11" t="str">
        <f>"20"</f>
        <v>20</v>
      </c>
      <c r="W11" t="s">
        <v>37</v>
      </c>
      <c r="X11" t="str">
        <f>"E5397"</f>
        <v>E5397</v>
      </c>
      <c r="Y11" t="s">
        <v>62</v>
      </c>
      <c r="Z11" t="s">
        <v>123</v>
      </c>
      <c r="AA11" t="s">
        <v>124</v>
      </c>
      <c r="AB11" t="str">
        <f>""</f>
        <v/>
      </c>
      <c r="AF11" t="s">
        <v>39</v>
      </c>
      <c r="AG11">
        <v>0</v>
      </c>
      <c r="AH11">
        <v>0</v>
      </c>
      <c r="AI11">
        <v>1220.1300000000001</v>
      </c>
      <c r="AJ11">
        <v>0</v>
      </c>
    </row>
    <row r="12" spans="1:36" x14ac:dyDescent="0.3">
      <c r="A12" t="str">
        <f t="shared" si="0"/>
        <v>19</v>
      </c>
      <c r="B12" t="str">
        <f t="shared" si="1"/>
        <v>01</v>
      </c>
      <c r="C12" s="1">
        <v>43291.463402777779</v>
      </c>
      <c r="D12" t="str">
        <f t="shared" si="2"/>
        <v>V</v>
      </c>
      <c r="E12" t="s">
        <v>217</v>
      </c>
      <c r="G12" t="s">
        <v>218</v>
      </c>
      <c r="I12" t="s">
        <v>219</v>
      </c>
      <c r="J12" s="2">
        <v>43291</v>
      </c>
      <c r="K12" t="s">
        <v>40</v>
      </c>
      <c r="L12" t="str">
        <f t="shared" si="3"/>
        <v>10</v>
      </c>
      <c r="M12" t="s">
        <v>35</v>
      </c>
      <c r="N12" t="str">
        <f t="shared" si="4"/>
        <v>100000</v>
      </c>
      <c r="O12" t="s">
        <v>35</v>
      </c>
      <c r="P12" t="str">
        <f t="shared" si="5"/>
        <v>3996</v>
      </c>
      <c r="Q12" t="s">
        <v>36</v>
      </c>
      <c r="R12">
        <v>889992</v>
      </c>
      <c r="S12" t="s">
        <v>198</v>
      </c>
      <c r="T12" t="str">
        <f t="shared" si="6"/>
        <v>889</v>
      </c>
      <c r="U12" t="s">
        <v>198</v>
      </c>
      <c r="V12" t="str">
        <f>"20"</f>
        <v>20</v>
      </c>
      <c r="W12" t="s">
        <v>37</v>
      </c>
      <c r="X12" t="str">
        <f>"E5397"</f>
        <v>E5397</v>
      </c>
      <c r="Y12" t="s">
        <v>62</v>
      </c>
      <c r="Z12" t="s">
        <v>123</v>
      </c>
      <c r="AA12" t="s">
        <v>124</v>
      </c>
      <c r="AB12" t="str">
        <f>""</f>
        <v/>
      </c>
      <c r="AF12" t="s">
        <v>39</v>
      </c>
      <c r="AG12">
        <v>0</v>
      </c>
      <c r="AH12">
        <v>0</v>
      </c>
      <c r="AI12">
        <v>153</v>
      </c>
      <c r="AJ12">
        <v>0</v>
      </c>
    </row>
    <row r="13" spans="1:36" x14ac:dyDescent="0.3">
      <c r="A13" t="str">
        <f t="shared" si="0"/>
        <v>19</v>
      </c>
      <c r="B13" t="str">
        <f t="shared" si="1"/>
        <v>01</v>
      </c>
      <c r="C13" s="1">
        <v>43306.654479166667</v>
      </c>
      <c r="D13" t="str">
        <f t="shared" si="2"/>
        <v>V</v>
      </c>
      <c r="E13" t="s">
        <v>208</v>
      </c>
      <c r="I13" t="s">
        <v>225</v>
      </c>
      <c r="J13" s="2">
        <v>43312</v>
      </c>
      <c r="K13" t="s">
        <v>43</v>
      </c>
      <c r="L13" t="str">
        <f t="shared" si="3"/>
        <v>10</v>
      </c>
      <c r="M13" t="s">
        <v>35</v>
      </c>
      <c r="N13" t="str">
        <f t="shared" si="4"/>
        <v>100000</v>
      </c>
      <c r="O13" t="s">
        <v>35</v>
      </c>
      <c r="P13" t="str">
        <f t="shared" si="5"/>
        <v>3996</v>
      </c>
      <c r="Q13" t="s">
        <v>36</v>
      </c>
      <c r="R13">
        <v>889992</v>
      </c>
      <c r="S13" t="s">
        <v>198</v>
      </c>
      <c r="T13" t="str">
        <f t="shared" si="6"/>
        <v>889</v>
      </c>
      <c r="U13" t="s">
        <v>198</v>
      </c>
      <c r="V13" t="str">
        <f t="shared" ref="V13:V19" si="7">"30"</f>
        <v>30</v>
      </c>
      <c r="W13" t="s">
        <v>45</v>
      </c>
      <c r="X13" t="str">
        <f>"E5720"</f>
        <v>E5720</v>
      </c>
      <c r="Y13" t="s">
        <v>95</v>
      </c>
      <c r="Z13" t="s">
        <v>123</v>
      </c>
      <c r="AA13" t="s">
        <v>124</v>
      </c>
      <c r="AB13" t="str">
        <f>""</f>
        <v/>
      </c>
      <c r="AF13" t="s">
        <v>39</v>
      </c>
      <c r="AG13">
        <v>0</v>
      </c>
      <c r="AH13">
        <v>0</v>
      </c>
      <c r="AI13">
        <v>10.56</v>
      </c>
      <c r="AJ13">
        <v>0</v>
      </c>
    </row>
    <row r="14" spans="1:36" x14ac:dyDescent="0.3">
      <c r="A14" t="str">
        <f t="shared" si="0"/>
        <v>19</v>
      </c>
      <c r="B14" t="str">
        <f t="shared" si="1"/>
        <v>01</v>
      </c>
      <c r="C14" s="1">
        <v>43306.654479166667</v>
      </c>
      <c r="D14" t="str">
        <f t="shared" si="2"/>
        <v>V</v>
      </c>
      <c r="E14" t="s">
        <v>208</v>
      </c>
      <c r="I14" t="s">
        <v>226</v>
      </c>
      <c r="J14" s="2">
        <v>43312</v>
      </c>
      <c r="K14" t="s">
        <v>43</v>
      </c>
      <c r="L14" t="str">
        <f t="shared" si="3"/>
        <v>10</v>
      </c>
      <c r="M14" t="s">
        <v>35</v>
      </c>
      <c r="N14" t="str">
        <f t="shared" si="4"/>
        <v>100000</v>
      </c>
      <c r="O14" t="s">
        <v>35</v>
      </c>
      <c r="P14" t="str">
        <f t="shared" si="5"/>
        <v>3996</v>
      </c>
      <c r="Q14" t="s">
        <v>36</v>
      </c>
      <c r="R14">
        <v>889992</v>
      </c>
      <c r="S14" t="s">
        <v>198</v>
      </c>
      <c r="T14" t="str">
        <f t="shared" si="6"/>
        <v>889</v>
      </c>
      <c r="U14" t="s">
        <v>198</v>
      </c>
      <c r="V14" t="str">
        <f t="shared" si="7"/>
        <v>30</v>
      </c>
      <c r="W14" t="s">
        <v>45</v>
      </c>
      <c r="X14" t="str">
        <f>"E5720"</f>
        <v>E5720</v>
      </c>
      <c r="Y14" t="s">
        <v>95</v>
      </c>
      <c r="Z14" t="s">
        <v>123</v>
      </c>
      <c r="AA14" t="s">
        <v>124</v>
      </c>
      <c r="AB14" t="str">
        <f>""</f>
        <v/>
      </c>
      <c r="AF14" t="s">
        <v>39</v>
      </c>
      <c r="AG14">
        <v>0</v>
      </c>
      <c r="AH14">
        <v>0</v>
      </c>
      <c r="AI14">
        <v>85.71</v>
      </c>
      <c r="AJ14">
        <v>0</v>
      </c>
    </row>
    <row r="15" spans="1:36" x14ac:dyDescent="0.3">
      <c r="A15" t="str">
        <f t="shared" si="0"/>
        <v>19</v>
      </c>
      <c r="B15" t="str">
        <f t="shared" si="1"/>
        <v>01</v>
      </c>
      <c r="C15" s="1">
        <v>43306.654479166667</v>
      </c>
      <c r="D15" t="str">
        <f t="shared" si="2"/>
        <v>V</v>
      </c>
      <c r="E15" t="s">
        <v>208</v>
      </c>
      <c r="I15" t="s">
        <v>227</v>
      </c>
      <c r="J15" s="2">
        <v>43312</v>
      </c>
      <c r="K15" t="s">
        <v>43</v>
      </c>
      <c r="L15" t="str">
        <f t="shared" si="3"/>
        <v>10</v>
      </c>
      <c r="M15" t="s">
        <v>35</v>
      </c>
      <c r="N15" t="str">
        <f t="shared" si="4"/>
        <v>100000</v>
      </c>
      <c r="O15" t="s">
        <v>35</v>
      </c>
      <c r="P15" t="str">
        <f t="shared" si="5"/>
        <v>3996</v>
      </c>
      <c r="Q15" t="s">
        <v>36</v>
      </c>
      <c r="R15">
        <v>889992</v>
      </c>
      <c r="S15" t="s">
        <v>198</v>
      </c>
      <c r="T15" t="str">
        <f t="shared" si="6"/>
        <v>889</v>
      </c>
      <c r="U15" t="s">
        <v>198</v>
      </c>
      <c r="V15" t="str">
        <f t="shared" si="7"/>
        <v>30</v>
      </c>
      <c r="W15" t="s">
        <v>45</v>
      </c>
      <c r="X15" t="str">
        <f>"E5720"</f>
        <v>E5720</v>
      </c>
      <c r="Y15" t="s">
        <v>95</v>
      </c>
      <c r="Z15" t="s">
        <v>123</v>
      </c>
      <c r="AA15" t="s">
        <v>124</v>
      </c>
      <c r="AB15" t="str">
        <f>""</f>
        <v/>
      </c>
      <c r="AF15" t="s">
        <v>39</v>
      </c>
      <c r="AG15">
        <v>0</v>
      </c>
      <c r="AH15">
        <v>0</v>
      </c>
      <c r="AI15">
        <v>22.4</v>
      </c>
      <c r="AJ15">
        <v>0</v>
      </c>
    </row>
    <row r="16" spans="1:36" x14ac:dyDescent="0.3">
      <c r="A16" t="str">
        <f t="shared" si="0"/>
        <v>19</v>
      </c>
      <c r="B16" t="str">
        <f t="shared" si="1"/>
        <v>01</v>
      </c>
      <c r="C16" s="1">
        <v>43312.623101851852</v>
      </c>
      <c r="D16" t="str">
        <f t="shared" si="2"/>
        <v>V</v>
      </c>
      <c r="E16" t="s">
        <v>228</v>
      </c>
      <c r="G16" t="s">
        <v>229</v>
      </c>
      <c r="I16" t="s">
        <v>230</v>
      </c>
      <c r="J16" s="2">
        <v>43305</v>
      </c>
      <c r="K16" t="s">
        <v>40</v>
      </c>
      <c r="L16" t="str">
        <f t="shared" si="3"/>
        <v>10</v>
      </c>
      <c r="M16" t="s">
        <v>35</v>
      </c>
      <c r="N16" t="str">
        <f t="shared" si="4"/>
        <v>100000</v>
      </c>
      <c r="O16" t="s">
        <v>35</v>
      </c>
      <c r="P16" t="str">
        <f t="shared" si="5"/>
        <v>3996</v>
      </c>
      <c r="Q16" t="s">
        <v>36</v>
      </c>
      <c r="R16">
        <v>889992</v>
      </c>
      <c r="S16" t="s">
        <v>198</v>
      </c>
      <c r="T16" t="str">
        <f t="shared" si="6"/>
        <v>889</v>
      </c>
      <c r="U16" t="s">
        <v>198</v>
      </c>
      <c r="V16" t="str">
        <f t="shared" si="7"/>
        <v>30</v>
      </c>
      <c r="W16" t="s">
        <v>45</v>
      </c>
      <c r="X16" t="str">
        <f>"E5720"</f>
        <v>E5720</v>
      </c>
      <c r="Y16" t="s">
        <v>95</v>
      </c>
      <c r="Z16" t="s">
        <v>123</v>
      </c>
      <c r="AA16" t="s">
        <v>124</v>
      </c>
      <c r="AB16" t="str">
        <f>""</f>
        <v/>
      </c>
      <c r="AF16" t="s">
        <v>39</v>
      </c>
      <c r="AG16">
        <v>0</v>
      </c>
      <c r="AH16">
        <v>0</v>
      </c>
      <c r="AI16">
        <v>74.3</v>
      </c>
      <c r="AJ16">
        <v>0</v>
      </c>
    </row>
    <row r="17" spans="1:36" x14ac:dyDescent="0.3">
      <c r="A17" t="str">
        <f t="shared" si="0"/>
        <v>19</v>
      </c>
      <c r="B17" t="str">
        <f t="shared" si="1"/>
        <v>01</v>
      </c>
      <c r="C17" s="1">
        <v>43306.654479166667</v>
      </c>
      <c r="D17" t="str">
        <f t="shared" si="2"/>
        <v>V</v>
      </c>
      <c r="E17" t="s">
        <v>208</v>
      </c>
      <c r="I17" t="s">
        <v>245</v>
      </c>
      <c r="J17" s="2">
        <v>43312</v>
      </c>
      <c r="K17" t="s">
        <v>43</v>
      </c>
      <c r="L17" t="str">
        <f t="shared" si="3"/>
        <v>10</v>
      </c>
      <c r="M17" t="s">
        <v>35</v>
      </c>
      <c r="N17" t="str">
        <f t="shared" si="4"/>
        <v>100000</v>
      </c>
      <c r="O17" t="s">
        <v>35</v>
      </c>
      <c r="P17" t="str">
        <f t="shared" si="5"/>
        <v>3996</v>
      </c>
      <c r="Q17" t="s">
        <v>36</v>
      </c>
      <c r="R17">
        <v>889992</v>
      </c>
      <c r="S17" t="s">
        <v>198</v>
      </c>
      <c r="T17" t="str">
        <f t="shared" si="6"/>
        <v>889</v>
      </c>
      <c r="U17" t="s">
        <v>198</v>
      </c>
      <c r="V17" t="str">
        <f t="shared" si="7"/>
        <v>30</v>
      </c>
      <c r="W17" t="s">
        <v>45</v>
      </c>
      <c r="X17" t="str">
        <f>"E5410"</f>
        <v>E5410</v>
      </c>
      <c r="Y17" t="s">
        <v>46</v>
      </c>
      <c r="Z17" t="s">
        <v>123</v>
      </c>
      <c r="AA17" t="s">
        <v>124</v>
      </c>
      <c r="AB17" t="str">
        <f>""</f>
        <v/>
      </c>
      <c r="AF17" t="s">
        <v>39</v>
      </c>
      <c r="AG17">
        <v>0</v>
      </c>
      <c r="AH17">
        <v>0</v>
      </c>
      <c r="AI17">
        <v>10.61</v>
      </c>
      <c r="AJ17">
        <v>0</v>
      </c>
    </row>
    <row r="18" spans="1:36" x14ac:dyDescent="0.3">
      <c r="A18" t="str">
        <f t="shared" si="0"/>
        <v>19</v>
      </c>
      <c r="B18" t="str">
        <f t="shared" si="1"/>
        <v>01</v>
      </c>
      <c r="C18" s="1">
        <v>43306.654479166667</v>
      </c>
      <c r="D18" t="str">
        <f t="shared" si="2"/>
        <v>V</v>
      </c>
      <c r="E18" t="s">
        <v>208</v>
      </c>
      <c r="I18" t="s">
        <v>246</v>
      </c>
      <c r="J18" s="2">
        <v>43312</v>
      </c>
      <c r="K18" t="s">
        <v>43</v>
      </c>
      <c r="L18" t="str">
        <f t="shared" si="3"/>
        <v>10</v>
      </c>
      <c r="M18" t="s">
        <v>35</v>
      </c>
      <c r="N18" t="str">
        <f t="shared" si="4"/>
        <v>100000</v>
      </c>
      <c r="O18" t="s">
        <v>35</v>
      </c>
      <c r="P18" t="str">
        <f t="shared" si="5"/>
        <v>3996</v>
      </c>
      <c r="Q18" t="s">
        <v>36</v>
      </c>
      <c r="R18">
        <v>889992</v>
      </c>
      <c r="S18" t="s">
        <v>198</v>
      </c>
      <c r="T18" t="str">
        <f t="shared" si="6"/>
        <v>889</v>
      </c>
      <c r="U18" t="s">
        <v>198</v>
      </c>
      <c r="V18" t="str">
        <f t="shared" si="7"/>
        <v>30</v>
      </c>
      <c r="W18" t="s">
        <v>45</v>
      </c>
      <c r="X18" t="str">
        <f>"E5410"</f>
        <v>E5410</v>
      </c>
      <c r="Y18" t="s">
        <v>46</v>
      </c>
      <c r="Z18" t="s">
        <v>123</v>
      </c>
      <c r="AA18" t="s">
        <v>124</v>
      </c>
      <c r="AB18" t="str">
        <f>""</f>
        <v/>
      </c>
      <c r="AF18" t="s">
        <v>39</v>
      </c>
      <c r="AG18">
        <v>0</v>
      </c>
      <c r="AH18">
        <v>0</v>
      </c>
      <c r="AI18">
        <v>20.12</v>
      </c>
      <c r="AJ18">
        <v>0</v>
      </c>
    </row>
    <row r="19" spans="1:36" x14ac:dyDescent="0.3">
      <c r="A19" t="str">
        <f t="shared" si="0"/>
        <v>19</v>
      </c>
      <c r="B19" t="str">
        <f t="shared" si="1"/>
        <v>01</v>
      </c>
      <c r="C19" s="1">
        <v>43306.654479166667</v>
      </c>
      <c r="D19" t="str">
        <f t="shared" si="2"/>
        <v>V</v>
      </c>
      <c r="E19" t="s">
        <v>208</v>
      </c>
      <c r="I19" t="s">
        <v>247</v>
      </c>
      <c r="J19" s="2">
        <v>43312</v>
      </c>
      <c r="K19" t="s">
        <v>43</v>
      </c>
      <c r="L19" t="str">
        <f t="shared" si="3"/>
        <v>10</v>
      </c>
      <c r="M19" t="s">
        <v>35</v>
      </c>
      <c r="N19" t="str">
        <f t="shared" si="4"/>
        <v>100000</v>
      </c>
      <c r="O19" t="s">
        <v>35</v>
      </c>
      <c r="P19" t="str">
        <f t="shared" si="5"/>
        <v>3996</v>
      </c>
      <c r="Q19" t="s">
        <v>36</v>
      </c>
      <c r="R19">
        <v>889992</v>
      </c>
      <c r="S19" t="s">
        <v>198</v>
      </c>
      <c r="T19" t="str">
        <f t="shared" si="6"/>
        <v>889</v>
      </c>
      <c r="U19" t="s">
        <v>198</v>
      </c>
      <c r="V19" t="str">
        <f t="shared" si="7"/>
        <v>30</v>
      </c>
      <c r="W19" t="s">
        <v>45</v>
      </c>
      <c r="X19" t="str">
        <f>"E5410"</f>
        <v>E5410</v>
      </c>
      <c r="Y19" t="s">
        <v>46</v>
      </c>
      <c r="Z19" t="s">
        <v>123</v>
      </c>
      <c r="AA19" t="s">
        <v>124</v>
      </c>
      <c r="AB19" t="str">
        <f>""</f>
        <v/>
      </c>
      <c r="AF19" t="s">
        <v>39</v>
      </c>
      <c r="AG19">
        <v>0</v>
      </c>
      <c r="AH19">
        <v>0</v>
      </c>
      <c r="AI19">
        <v>217.97</v>
      </c>
      <c r="AJ19">
        <v>0</v>
      </c>
    </row>
    <row r="20" spans="1:36" x14ac:dyDescent="0.3">
      <c r="A20" t="str">
        <f t="shared" si="0"/>
        <v>19</v>
      </c>
      <c r="B20" t="str">
        <f t="shared" si="1"/>
        <v>01</v>
      </c>
      <c r="C20" s="1">
        <v>43298.456412037034</v>
      </c>
      <c r="D20" t="str">
        <f t="shared" si="2"/>
        <v>V</v>
      </c>
      <c r="E20" t="s">
        <v>216</v>
      </c>
      <c r="G20" t="s">
        <v>196</v>
      </c>
      <c r="I20" t="s">
        <v>197</v>
      </c>
      <c r="J20" s="2">
        <v>43298</v>
      </c>
      <c r="K20" t="s">
        <v>40</v>
      </c>
      <c r="L20" t="str">
        <f t="shared" si="3"/>
        <v>10</v>
      </c>
      <c r="M20" t="s">
        <v>35</v>
      </c>
      <c r="N20" t="str">
        <f t="shared" si="4"/>
        <v>100000</v>
      </c>
      <c r="O20" t="s">
        <v>35</v>
      </c>
      <c r="P20" t="str">
        <f t="shared" si="5"/>
        <v>3996</v>
      </c>
      <c r="Q20" t="s">
        <v>36</v>
      </c>
      <c r="R20">
        <v>889992</v>
      </c>
      <c r="S20" t="s">
        <v>198</v>
      </c>
      <c r="T20" t="str">
        <f t="shared" si="6"/>
        <v>889</v>
      </c>
      <c r="U20" t="s">
        <v>198</v>
      </c>
      <c r="V20" t="str">
        <f>"20"</f>
        <v>20</v>
      </c>
      <c r="W20" t="s">
        <v>37</v>
      </c>
      <c r="X20" t="str">
        <f>"E5381"</f>
        <v>E5381</v>
      </c>
      <c r="Y20" t="s">
        <v>250</v>
      </c>
      <c r="Z20" t="s">
        <v>123</v>
      </c>
      <c r="AA20" t="s">
        <v>124</v>
      </c>
      <c r="AB20" t="str">
        <f>""</f>
        <v/>
      </c>
      <c r="AF20" t="s">
        <v>39</v>
      </c>
      <c r="AG20">
        <v>0</v>
      </c>
      <c r="AH20">
        <v>0</v>
      </c>
      <c r="AI20">
        <v>419</v>
      </c>
      <c r="AJ20">
        <v>0</v>
      </c>
    </row>
    <row r="21" spans="1:36" x14ac:dyDescent="0.3">
      <c r="A21" t="str">
        <f t="shared" si="0"/>
        <v>19</v>
      </c>
      <c r="B21" t="str">
        <f t="shared" si="1"/>
        <v>01</v>
      </c>
      <c r="C21" s="1">
        <v>43291.463402777779</v>
      </c>
      <c r="D21" t="str">
        <f t="shared" si="2"/>
        <v>V</v>
      </c>
      <c r="E21" t="s">
        <v>217</v>
      </c>
      <c r="G21" t="s">
        <v>218</v>
      </c>
      <c r="I21" t="s">
        <v>219</v>
      </c>
      <c r="J21" s="2">
        <v>43291</v>
      </c>
      <c r="K21" t="s">
        <v>40</v>
      </c>
      <c r="L21" t="str">
        <f t="shared" si="3"/>
        <v>10</v>
      </c>
      <c r="M21" t="s">
        <v>35</v>
      </c>
      <c r="N21" t="str">
        <f t="shared" si="4"/>
        <v>100000</v>
      </c>
      <c r="O21" t="s">
        <v>35</v>
      </c>
      <c r="P21" t="str">
        <f t="shared" si="5"/>
        <v>3996</v>
      </c>
      <c r="Q21" t="s">
        <v>36</v>
      </c>
      <c r="R21">
        <v>889992</v>
      </c>
      <c r="S21" t="s">
        <v>198</v>
      </c>
      <c r="T21" t="str">
        <f t="shared" si="6"/>
        <v>889</v>
      </c>
      <c r="U21" t="s">
        <v>198</v>
      </c>
      <c r="V21" t="str">
        <f>"20"</f>
        <v>20</v>
      </c>
      <c r="W21" t="s">
        <v>37</v>
      </c>
      <c r="X21" t="str">
        <f>"E5381"</f>
        <v>E5381</v>
      </c>
      <c r="Y21" t="s">
        <v>250</v>
      </c>
      <c r="Z21" t="s">
        <v>123</v>
      </c>
      <c r="AA21" t="s">
        <v>124</v>
      </c>
      <c r="AB21" t="str">
        <f>""</f>
        <v/>
      </c>
      <c r="AF21" t="s">
        <v>39</v>
      </c>
      <c r="AG21">
        <v>0</v>
      </c>
      <c r="AH21">
        <v>0</v>
      </c>
      <c r="AI21">
        <v>338.41</v>
      </c>
      <c r="AJ21">
        <v>0</v>
      </c>
    </row>
    <row r="22" spans="1:36" x14ac:dyDescent="0.3">
      <c r="A22" t="str">
        <f t="shared" si="0"/>
        <v>19</v>
      </c>
      <c r="B22" t="str">
        <f t="shared" si="1"/>
        <v>01</v>
      </c>
      <c r="C22" s="1">
        <v>43300.625277777777</v>
      </c>
      <c r="D22" t="str">
        <f t="shared" si="2"/>
        <v>V</v>
      </c>
      <c r="E22" t="s">
        <v>266</v>
      </c>
      <c r="I22" t="s">
        <v>50</v>
      </c>
      <c r="J22" s="2">
        <v>43308</v>
      </c>
      <c r="K22" t="s">
        <v>259</v>
      </c>
      <c r="L22" t="str">
        <f t="shared" ref="L22:L30" si="8">"22"</f>
        <v>22</v>
      </c>
      <c r="M22" t="s">
        <v>260</v>
      </c>
      <c r="N22" t="str">
        <f t="shared" ref="N22:N30" si="9">"222799"</f>
        <v>222799</v>
      </c>
      <c r="O22" t="s">
        <v>261</v>
      </c>
      <c r="P22" t="str">
        <f t="shared" si="5"/>
        <v>3996</v>
      </c>
      <c r="Q22" t="s">
        <v>36</v>
      </c>
      <c r="R22">
        <v>889985</v>
      </c>
      <c r="S22" t="s">
        <v>261</v>
      </c>
      <c r="T22" t="str">
        <f t="shared" si="6"/>
        <v>889</v>
      </c>
      <c r="U22" t="s">
        <v>198</v>
      </c>
      <c r="V22" t="str">
        <f>"RV"</f>
        <v>RV</v>
      </c>
      <c r="W22" t="s">
        <v>66</v>
      </c>
      <c r="X22" t="str">
        <f>"R3761"</f>
        <v>R3761</v>
      </c>
      <c r="Y22" t="s">
        <v>262</v>
      </c>
      <c r="Z22" t="s">
        <v>132</v>
      </c>
      <c r="AA22" t="s">
        <v>133</v>
      </c>
      <c r="AB22" t="str">
        <f>""</f>
        <v/>
      </c>
      <c r="AF22" t="s">
        <v>39</v>
      </c>
      <c r="AG22">
        <v>0</v>
      </c>
      <c r="AH22">
        <v>0</v>
      </c>
      <c r="AI22">
        <v>848.99</v>
      </c>
      <c r="AJ22">
        <v>0</v>
      </c>
    </row>
    <row r="23" spans="1:36" x14ac:dyDescent="0.3">
      <c r="A23" t="str">
        <f t="shared" si="0"/>
        <v>19</v>
      </c>
      <c r="B23" t="str">
        <f t="shared" si="1"/>
        <v>01</v>
      </c>
      <c r="C23" s="1">
        <v>43300.625277777777</v>
      </c>
      <c r="D23" t="str">
        <f t="shared" si="2"/>
        <v>V</v>
      </c>
      <c r="E23" t="s">
        <v>266</v>
      </c>
      <c r="I23" t="s">
        <v>50</v>
      </c>
      <c r="J23" s="2">
        <v>43308</v>
      </c>
      <c r="K23" t="s">
        <v>263</v>
      </c>
      <c r="L23" t="str">
        <f t="shared" si="8"/>
        <v>22</v>
      </c>
      <c r="M23" t="s">
        <v>260</v>
      </c>
      <c r="N23" t="str">
        <f t="shared" si="9"/>
        <v>222799</v>
      </c>
      <c r="O23" t="s">
        <v>261</v>
      </c>
      <c r="P23" t="str">
        <f t="shared" si="5"/>
        <v>3996</v>
      </c>
      <c r="Q23" t="s">
        <v>36</v>
      </c>
      <c r="R23">
        <v>889985</v>
      </c>
      <c r="S23" t="s">
        <v>261</v>
      </c>
      <c r="T23" t="str">
        <f t="shared" si="6"/>
        <v>889</v>
      </c>
      <c r="U23" t="s">
        <v>198</v>
      </c>
      <c r="V23" t="str">
        <f>"60"</f>
        <v>60</v>
      </c>
      <c r="W23" t="s">
        <v>264</v>
      </c>
      <c r="X23" t="str">
        <f>"E5982"</f>
        <v>E5982</v>
      </c>
      <c r="Y23" t="s">
        <v>265</v>
      </c>
      <c r="Z23" t="s">
        <v>132</v>
      </c>
      <c r="AA23" t="s">
        <v>133</v>
      </c>
      <c r="AB23" t="str">
        <f>""</f>
        <v/>
      </c>
      <c r="AF23" t="s">
        <v>39</v>
      </c>
      <c r="AG23">
        <v>0</v>
      </c>
      <c r="AH23">
        <v>0</v>
      </c>
      <c r="AI23">
        <v>220.11</v>
      </c>
      <c r="AJ23">
        <v>0</v>
      </c>
    </row>
    <row r="24" spans="1:36" x14ac:dyDescent="0.3">
      <c r="A24" t="str">
        <f t="shared" si="0"/>
        <v>19</v>
      </c>
      <c r="B24" t="str">
        <f t="shared" si="1"/>
        <v>01</v>
      </c>
      <c r="C24" s="1">
        <v>43300.622893518521</v>
      </c>
      <c r="D24" t="str">
        <f t="shared" si="2"/>
        <v>V</v>
      </c>
      <c r="E24" t="s">
        <v>269</v>
      </c>
      <c r="I24" t="s">
        <v>50</v>
      </c>
      <c r="J24" s="2">
        <v>43308</v>
      </c>
      <c r="K24" t="s">
        <v>259</v>
      </c>
      <c r="L24" t="str">
        <f t="shared" si="8"/>
        <v>22</v>
      </c>
      <c r="M24" t="s">
        <v>260</v>
      </c>
      <c r="N24" t="str">
        <f t="shared" si="9"/>
        <v>222799</v>
      </c>
      <c r="O24" t="s">
        <v>261</v>
      </c>
      <c r="P24" t="str">
        <f t="shared" si="5"/>
        <v>3996</v>
      </c>
      <c r="Q24" t="s">
        <v>36</v>
      </c>
      <c r="R24">
        <v>889985</v>
      </c>
      <c r="S24" t="s">
        <v>261</v>
      </c>
      <c r="T24" t="str">
        <f t="shared" si="6"/>
        <v>889</v>
      </c>
      <c r="U24" t="s">
        <v>198</v>
      </c>
      <c r="V24" t="str">
        <f>"RV"</f>
        <v>RV</v>
      </c>
      <c r="W24" t="s">
        <v>66</v>
      </c>
      <c r="X24" t="str">
        <f>"R3761"</f>
        <v>R3761</v>
      </c>
      <c r="Y24" t="s">
        <v>262</v>
      </c>
      <c r="Z24" t="s">
        <v>132</v>
      </c>
      <c r="AA24" t="s">
        <v>133</v>
      </c>
      <c r="AB24" t="str">
        <f>""</f>
        <v/>
      </c>
      <c r="AF24" t="s">
        <v>39</v>
      </c>
      <c r="AG24">
        <v>0</v>
      </c>
      <c r="AH24">
        <v>0</v>
      </c>
      <c r="AI24">
        <v>3203.75</v>
      </c>
      <c r="AJ24">
        <v>0</v>
      </c>
    </row>
    <row r="25" spans="1:36" x14ac:dyDescent="0.3">
      <c r="A25" t="str">
        <f t="shared" si="0"/>
        <v>19</v>
      </c>
      <c r="B25" t="str">
        <f t="shared" si="1"/>
        <v>01</v>
      </c>
      <c r="C25" s="1">
        <v>43300.622893518521</v>
      </c>
      <c r="D25" t="str">
        <f t="shared" si="2"/>
        <v>V</v>
      </c>
      <c r="E25" t="s">
        <v>269</v>
      </c>
      <c r="I25" t="s">
        <v>50</v>
      </c>
      <c r="J25" s="2">
        <v>43308</v>
      </c>
      <c r="K25" t="s">
        <v>263</v>
      </c>
      <c r="L25" t="str">
        <f t="shared" si="8"/>
        <v>22</v>
      </c>
      <c r="M25" t="s">
        <v>260</v>
      </c>
      <c r="N25" t="str">
        <f t="shared" si="9"/>
        <v>222799</v>
      </c>
      <c r="O25" t="s">
        <v>261</v>
      </c>
      <c r="P25" t="str">
        <f t="shared" si="5"/>
        <v>3996</v>
      </c>
      <c r="Q25" t="s">
        <v>36</v>
      </c>
      <c r="R25">
        <v>889985</v>
      </c>
      <c r="S25" t="s">
        <v>261</v>
      </c>
      <c r="T25" t="str">
        <f t="shared" si="6"/>
        <v>889</v>
      </c>
      <c r="U25" t="s">
        <v>198</v>
      </c>
      <c r="V25" t="str">
        <f>"60"</f>
        <v>60</v>
      </c>
      <c r="W25" t="s">
        <v>264</v>
      </c>
      <c r="X25" t="str">
        <f>"E5982"</f>
        <v>E5982</v>
      </c>
      <c r="Y25" t="s">
        <v>265</v>
      </c>
      <c r="Z25" t="s">
        <v>132</v>
      </c>
      <c r="AA25" t="s">
        <v>133</v>
      </c>
      <c r="AB25" t="str">
        <f>""</f>
        <v/>
      </c>
      <c r="AF25" t="s">
        <v>39</v>
      </c>
      <c r="AG25">
        <v>0</v>
      </c>
      <c r="AH25">
        <v>0</v>
      </c>
      <c r="AI25">
        <v>830.6</v>
      </c>
      <c r="AJ25">
        <v>0</v>
      </c>
    </row>
    <row r="26" spans="1:36" x14ac:dyDescent="0.3">
      <c r="A26" t="str">
        <f t="shared" si="0"/>
        <v>19</v>
      </c>
      <c r="B26" t="str">
        <f t="shared" si="1"/>
        <v>01</v>
      </c>
      <c r="C26" s="1">
        <v>43300.622361111113</v>
      </c>
      <c r="D26" t="str">
        <f t="shared" si="2"/>
        <v>V</v>
      </c>
      <c r="E26" t="s">
        <v>269</v>
      </c>
      <c r="I26" t="s">
        <v>50</v>
      </c>
      <c r="J26" s="2">
        <v>43308</v>
      </c>
      <c r="K26" t="s">
        <v>51</v>
      </c>
      <c r="L26" t="str">
        <f t="shared" si="8"/>
        <v>22</v>
      </c>
      <c r="M26" t="s">
        <v>260</v>
      </c>
      <c r="N26" t="str">
        <f t="shared" si="9"/>
        <v>222799</v>
      </c>
      <c r="O26" t="s">
        <v>261</v>
      </c>
      <c r="P26" t="str">
        <f t="shared" si="5"/>
        <v>3996</v>
      </c>
      <c r="Q26" t="s">
        <v>36</v>
      </c>
      <c r="R26">
        <v>889985</v>
      </c>
      <c r="S26" t="s">
        <v>261</v>
      </c>
      <c r="T26" t="str">
        <f t="shared" si="6"/>
        <v>889</v>
      </c>
      <c r="U26" t="s">
        <v>198</v>
      </c>
      <c r="V26" t="str">
        <f>"10"</f>
        <v>10</v>
      </c>
      <c r="W26" t="s">
        <v>52</v>
      </c>
      <c r="X26" t="str">
        <f>"E4108"</f>
        <v>E4108</v>
      </c>
      <c r="Y26" t="s">
        <v>53</v>
      </c>
      <c r="Z26" t="s">
        <v>132</v>
      </c>
      <c r="AA26" t="s">
        <v>133</v>
      </c>
      <c r="AB26" t="str">
        <f>""</f>
        <v/>
      </c>
      <c r="AF26" t="s">
        <v>39</v>
      </c>
      <c r="AG26">
        <v>0</v>
      </c>
      <c r="AH26">
        <v>0</v>
      </c>
      <c r="AI26">
        <v>2373.15</v>
      </c>
      <c r="AJ26">
        <v>0</v>
      </c>
    </row>
    <row r="27" spans="1:36" x14ac:dyDescent="0.3">
      <c r="A27" t="str">
        <f t="shared" si="0"/>
        <v>19</v>
      </c>
      <c r="B27" t="str">
        <f t="shared" si="1"/>
        <v>01</v>
      </c>
      <c r="C27" s="1">
        <v>43280.652395833335</v>
      </c>
      <c r="D27" t="str">
        <f t="shared" si="2"/>
        <v>V</v>
      </c>
      <c r="E27" t="s">
        <v>275</v>
      </c>
      <c r="I27" t="s">
        <v>276</v>
      </c>
      <c r="J27" s="2">
        <v>43282</v>
      </c>
      <c r="K27" t="s">
        <v>277</v>
      </c>
      <c r="L27" t="str">
        <f t="shared" si="8"/>
        <v>22</v>
      </c>
      <c r="M27" t="s">
        <v>260</v>
      </c>
      <c r="N27" t="str">
        <f t="shared" si="9"/>
        <v>222799</v>
      </c>
      <c r="O27" t="s">
        <v>261</v>
      </c>
      <c r="P27" t="str">
        <f t="shared" si="5"/>
        <v>3996</v>
      </c>
      <c r="Q27" t="s">
        <v>36</v>
      </c>
      <c r="R27">
        <v>889985</v>
      </c>
      <c r="S27" t="s">
        <v>261</v>
      </c>
      <c r="T27" t="str">
        <f t="shared" si="6"/>
        <v>889</v>
      </c>
      <c r="U27" t="s">
        <v>198</v>
      </c>
      <c r="V27" t="str">
        <f>"60"</f>
        <v>60</v>
      </c>
      <c r="W27" t="s">
        <v>264</v>
      </c>
      <c r="X27" t="str">
        <f>"60"</f>
        <v>60</v>
      </c>
      <c r="Y27" t="s">
        <v>264</v>
      </c>
      <c r="Z27" t="s">
        <v>132</v>
      </c>
      <c r="AA27" t="s">
        <v>133</v>
      </c>
      <c r="AB27" t="str">
        <f>""</f>
        <v/>
      </c>
      <c r="AF27" t="s">
        <v>39</v>
      </c>
      <c r="AG27">
        <v>2960</v>
      </c>
      <c r="AH27">
        <v>0</v>
      </c>
      <c r="AI27">
        <v>0</v>
      </c>
      <c r="AJ27">
        <v>0</v>
      </c>
    </row>
    <row r="28" spans="1:36" x14ac:dyDescent="0.3">
      <c r="A28" t="str">
        <f t="shared" si="0"/>
        <v>19</v>
      </c>
      <c r="B28" t="str">
        <f t="shared" si="1"/>
        <v>01</v>
      </c>
      <c r="C28" s="1">
        <v>43280.652395833335</v>
      </c>
      <c r="D28" t="str">
        <f t="shared" si="2"/>
        <v>V</v>
      </c>
      <c r="E28" t="s">
        <v>275</v>
      </c>
      <c r="I28" t="s">
        <v>276</v>
      </c>
      <c r="J28" s="2">
        <v>43282</v>
      </c>
      <c r="K28" t="s">
        <v>277</v>
      </c>
      <c r="L28" t="str">
        <f t="shared" si="8"/>
        <v>22</v>
      </c>
      <c r="M28" t="s">
        <v>260</v>
      </c>
      <c r="N28" t="str">
        <f t="shared" si="9"/>
        <v>222799</v>
      </c>
      <c r="O28" t="s">
        <v>261</v>
      </c>
      <c r="P28" t="str">
        <f t="shared" si="5"/>
        <v>3996</v>
      </c>
      <c r="Q28" t="s">
        <v>36</v>
      </c>
      <c r="R28">
        <v>889985</v>
      </c>
      <c r="S28" t="s">
        <v>261</v>
      </c>
      <c r="T28" t="str">
        <f t="shared" si="6"/>
        <v>889</v>
      </c>
      <c r="U28" t="s">
        <v>198</v>
      </c>
      <c r="V28" t="str">
        <f>"11"</f>
        <v>11</v>
      </c>
      <c r="W28" t="s">
        <v>57</v>
      </c>
      <c r="X28" t="str">
        <f>"11"</f>
        <v>11</v>
      </c>
      <c r="Y28" t="s">
        <v>57</v>
      </c>
      <c r="Z28" t="s">
        <v>132</v>
      </c>
      <c r="AA28" t="s">
        <v>133</v>
      </c>
      <c r="AB28" t="str">
        <f>""</f>
        <v/>
      </c>
      <c r="AF28" t="s">
        <v>39</v>
      </c>
      <c r="AG28">
        <v>1814</v>
      </c>
      <c r="AH28">
        <v>0</v>
      </c>
      <c r="AI28">
        <v>0</v>
      </c>
      <c r="AJ28">
        <v>0</v>
      </c>
    </row>
    <row r="29" spans="1:36" x14ac:dyDescent="0.3">
      <c r="A29" t="str">
        <f t="shared" si="0"/>
        <v>19</v>
      </c>
      <c r="B29" t="str">
        <f t="shared" si="1"/>
        <v>01</v>
      </c>
      <c r="C29" s="1">
        <v>43280.652395833335</v>
      </c>
      <c r="D29" t="str">
        <f t="shared" si="2"/>
        <v>V</v>
      </c>
      <c r="E29" t="s">
        <v>275</v>
      </c>
      <c r="I29" t="s">
        <v>276</v>
      </c>
      <c r="J29" s="2">
        <v>43282</v>
      </c>
      <c r="K29" t="s">
        <v>277</v>
      </c>
      <c r="L29" t="str">
        <f t="shared" si="8"/>
        <v>22</v>
      </c>
      <c r="M29" t="s">
        <v>260</v>
      </c>
      <c r="N29" t="str">
        <f t="shared" si="9"/>
        <v>222799</v>
      </c>
      <c r="O29" t="s">
        <v>261</v>
      </c>
      <c r="P29" t="str">
        <f t="shared" si="5"/>
        <v>3996</v>
      </c>
      <c r="Q29" t="s">
        <v>36</v>
      </c>
      <c r="R29">
        <v>889985</v>
      </c>
      <c r="S29" t="s">
        <v>261</v>
      </c>
      <c r="T29" t="str">
        <f t="shared" si="6"/>
        <v>889</v>
      </c>
      <c r="U29" t="s">
        <v>198</v>
      </c>
      <c r="V29" t="str">
        <f>"10"</f>
        <v>10</v>
      </c>
      <c r="W29" t="s">
        <v>52</v>
      </c>
      <c r="X29" t="str">
        <f>"10"</f>
        <v>10</v>
      </c>
      <c r="Y29" t="s">
        <v>52</v>
      </c>
      <c r="Z29" t="s">
        <v>132</v>
      </c>
      <c r="AA29" t="s">
        <v>133</v>
      </c>
      <c r="AB29" t="str">
        <f>""</f>
        <v/>
      </c>
      <c r="AF29" t="s">
        <v>39</v>
      </c>
      <c r="AG29">
        <v>6645</v>
      </c>
      <c r="AH29">
        <v>0</v>
      </c>
      <c r="AI29">
        <v>0</v>
      </c>
      <c r="AJ29">
        <v>0</v>
      </c>
    </row>
    <row r="30" spans="1:36" x14ac:dyDescent="0.3">
      <c r="A30" t="str">
        <f t="shared" si="0"/>
        <v>19</v>
      </c>
      <c r="B30" t="str">
        <f t="shared" si="1"/>
        <v>01</v>
      </c>
      <c r="C30" s="1">
        <v>43300.624305555553</v>
      </c>
      <c r="D30" t="str">
        <f t="shared" si="2"/>
        <v>V</v>
      </c>
      <c r="E30" t="s">
        <v>266</v>
      </c>
      <c r="I30" t="s">
        <v>50</v>
      </c>
      <c r="J30" s="2">
        <v>43308</v>
      </c>
      <c r="K30" t="s">
        <v>56</v>
      </c>
      <c r="L30" t="str">
        <f t="shared" si="8"/>
        <v>22</v>
      </c>
      <c r="M30" t="s">
        <v>260</v>
      </c>
      <c r="N30" t="str">
        <f t="shared" si="9"/>
        <v>222799</v>
      </c>
      <c r="O30" t="s">
        <v>261</v>
      </c>
      <c r="P30" t="str">
        <f t="shared" si="5"/>
        <v>3996</v>
      </c>
      <c r="Q30" t="s">
        <v>36</v>
      </c>
      <c r="R30">
        <v>889985</v>
      </c>
      <c r="S30" t="s">
        <v>261</v>
      </c>
      <c r="T30" t="str">
        <f t="shared" si="6"/>
        <v>889</v>
      </c>
      <c r="U30" t="s">
        <v>198</v>
      </c>
      <c r="V30" t="str">
        <f>"11"</f>
        <v>11</v>
      </c>
      <c r="W30" t="s">
        <v>57</v>
      </c>
      <c r="X30" t="str">
        <f>"E4280"</f>
        <v>E4280</v>
      </c>
      <c r="Y30" t="s">
        <v>58</v>
      </c>
      <c r="Z30" t="s">
        <v>132</v>
      </c>
      <c r="AA30" t="s">
        <v>133</v>
      </c>
      <c r="AB30" t="str">
        <f>""</f>
        <v/>
      </c>
      <c r="AF30" t="s">
        <v>39</v>
      </c>
      <c r="AG30">
        <v>0</v>
      </c>
      <c r="AH30">
        <v>0</v>
      </c>
      <c r="AI30">
        <v>628.88</v>
      </c>
      <c r="AJ30">
        <v>0</v>
      </c>
    </row>
    <row r="31" spans="1:36" x14ac:dyDescent="0.3">
      <c r="A31" t="str">
        <f t="shared" si="0"/>
        <v>19</v>
      </c>
      <c r="B31" t="str">
        <f t="shared" si="1"/>
        <v>01</v>
      </c>
      <c r="C31" s="1">
        <v>43290.899293981478</v>
      </c>
      <c r="D31" t="str">
        <f t="shared" si="2"/>
        <v>V</v>
      </c>
      <c r="E31" t="s">
        <v>281</v>
      </c>
      <c r="G31" t="s">
        <v>223</v>
      </c>
      <c r="I31" t="s">
        <v>224</v>
      </c>
      <c r="J31" s="2">
        <v>43286</v>
      </c>
      <c r="K31" t="s">
        <v>40</v>
      </c>
      <c r="L31" t="str">
        <f>"12"</f>
        <v>12</v>
      </c>
      <c r="M31" t="s">
        <v>44</v>
      </c>
      <c r="N31" t="str">
        <f>"120476"</f>
        <v>120476</v>
      </c>
      <c r="O31" t="s">
        <v>278</v>
      </c>
      <c r="P31" t="str">
        <f t="shared" si="5"/>
        <v>3996</v>
      </c>
      <c r="Q31" t="s">
        <v>36</v>
      </c>
      <c r="R31">
        <v>889991</v>
      </c>
      <c r="S31" t="s">
        <v>278</v>
      </c>
      <c r="T31" t="str">
        <f t="shared" si="6"/>
        <v>889</v>
      </c>
      <c r="U31" t="s">
        <v>198</v>
      </c>
      <c r="V31" t="str">
        <f>"30"</f>
        <v>30</v>
      </c>
      <c r="W31" t="s">
        <v>45</v>
      </c>
      <c r="X31" t="str">
        <f>"E5625"</f>
        <v>E5625</v>
      </c>
      <c r="Y31" t="s">
        <v>282</v>
      </c>
      <c r="Z31" t="s">
        <v>279</v>
      </c>
      <c r="AA31" t="s">
        <v>280</v>
      </c>
      <c r="AB31" t="str">
        <f>""</f>
        <v/>
      </c>
      <c r="AF31" t="s">
        <v>39</v>
      </c>
      <c r="AG31">
        <v>0</v>
      </c>
      <c r="AH31">
        <v>0</v>
      </c>
      <c r="AI31">
        <v>143.07</v>
      </c>
      <c r="AJ31">
        <v>0</v>
      </c>
    </row>
    <row r="32" spans="1:36" x14ac:dyDescent="0.3">
      <c r="A32" t="str">
        <f t="shared" si="0"/>
        <v>19</v>
      </c>
      <c r="B32" t="str">
        <f t="shared" si="1"/>
        <v>01</v>
      </c>
      <c r="C32" s="1">
        <v>43290.64435185185</v>
      </c>
      <c r="D32" t="str">
        <f t="shared" si="2"/>
        <v>V</v>
      </c>
      <c r="E32" t="s">
        <v>283</v>
      </c>
      <c r="G32" t="s">
        <v>223</v>
      </c>
      <c r="I32" t="s">
        <v>224</v>
      </c>
      <c r="J32" s="2">
        <v>43286</v>
      </c>
      <c r="K32" t="s">
        <v>40</v>
      </c>
      <c r="L32" t="str">
        <f>"12"</f>
        <v>12</v>
      </c>
      <c r="M32" t="s">
        <v>44</v>
      </c>
      <c r="N32" t="str">
        <f>"120476"</f>
        <v>120476</v>
      </c>
      <c r="O32" t="s">
        <v>278</v>
      </c>
      <c r="P32" t="str">
        <f t="shared" si="5"/>
        <v>3996</v>
      </c>
      <c r="Q32" t="s">
        <v>36</v>
      </c>
      <c r="R32">
        <v>889991</v>
      </c>
      <c r="S32" t="s">
        <v>278</v>
      </c>
      <c r="T32" t="str">
        <f t="shared" si="6"/>
        <v>889</v>
      </c>
      <c r="U32" t="s">
        <v>198</v>
      </c>
      <c r="V32" t="str">
        <f>"30"</f>
        <v>30</v>
      </c>
      <c r="W32" t="s">
        <v>45</v>
      </c>
      <c r="X32" t="str">
        <f>"E5625"</f>
        <v>E5625</v>
      </c>
      <c r="Y32" t="s">
        <v>282</v>
      </c>
      <c r="Z32" t="s">
        <v>279</v>
      </c>
      <c r="AA32" t="s">
        <v>280</v>
      </c>
      <c r="AB32" t="str">
        <f>""</f>
        <v/>
      </c>
      <c r="AF32" t="s">
        <v>39</v>
      </c>
      <c r="AG32">
        <v>0</v>
      </c>
      <c r="AH32">
        <v>0</v>
      </c>
      <c r="AI32">
        <v>52.99</v>
      </c>
      <c r="AJ32">
        <v>0</v>
      </c>
    </row>
    <row r="33" spans="1:36" x14ac:dyDescent="0.3">
      <c r="A33" t="str">
        <f t="shared" si="0"/>
        <v>19</v>
      </c>
      <c r="B33" t="str">
        <f t="shared" si="1"/>
        <v>01</v>
      </c>
      <c r="C33" s="1">
        <v>43292.473854166667</v>
      </c>
      <c r="D33" t="str">
        <f t="shared" si="2"/>
        <v>V</v>
      </c>
      <c r="E33" t="s">
        <v>284</v>
      </c>
      <c r="I33" t="s">
        <v>285</v>
      </c>
      <c r="J33" s="2">
        <v>43298</v>
      </c>
      <c r="K33" t="s">
        <v>43</v>
      </c>
      <c r="L33" t="str">
        <f>"12"</f>
        <v>12</v>
      </c>
      <c r="M33" t="s">
        <v>44</v>
      </c>
      <c r="N33" t="str">
        <f>"120476"</f>
        <v>120476</v>
      </c>
      <c r="O33" t="s">
        <v>278</v>
      </c>
      <c r="P33" t="str">
        <f t="shared" si="5"/>
        <v>3996</v>
      </c>
      <c r="Q33" t="s">
        <v>36</v>
      </c>
      <c r="R33">
        <v>889991</v>
      </c>
      <c r="S33" t="s">
        <v>278</v>
      </c>
      <c r="T33" t="str">
        <f t="shared" si="6"/>
        <v>889</v>
      </c>
      <c r="U33" t="s">
        <v>198</v>
      </c>
      <c r="V33" t="str">
        <f>"30"</f>
        <v>30</v>
      </c>
      <c r="W33" t="s">
        <v>45</v>
      </c>
      <c r="X33" t="str">
        <f>"E5410"</f>
        <v>E5410</v>
      </c>
      <c r="Y33" t="s">
        <v>46</v>
      </c>
      <c r="Z33" t="s">
        <v>279</v>
      </c>
      <c r="AA33" t="s">
        <v>280</v>
      </c>
      <c r="AB33" t="str">
        <f>""</f>
        <v/>
      </c>
      <c r="AF33" t="s">
        <v>39</v>
      </c>
      <c r="AG33">
        <v>0</v>
      </c>
      <c r="AH33">
        <v>0</v>
      </c>
      <c r="AI33">
        <v>67.98</v>
      </c>
      <c r="AJ33">
        <v>0</v>
      </c>
    </row>
    <row r="34" spans="1:36" x14ac:dyDescent="0.3">
      <c r="A34" t="str">
        <f t="shared" si="0"/>
        <v>19</v>
      </c>
      <c r="B34" t="str">
        <f t="shared" ref="B34:B65" si="10">"01"</f>
        <v>01</v>
      </c>
      <c r="C34" s="1">
        <v>43298.556666666664</v>
      </c>
      <c r="D34" t="str">
        <f t="shared" si="2"/>
        <v>V</v>
      </c>
      <c r="E34" t="s">
        <v>287</v>
      </c>
      <c r="I34" t="s">
        <v>288</v>
      </c>
      <c r="J34" s="2">
        <v>43298</v>
      </c>
      <c r="K34" t="s">
        <v>289</v>
      </c>
      <c r="L34" t="str">
        <f>"21"</f>
        <v>21</v>
      </c>
      <c r="M34" t="s">
        <v>255</v>
      </c>
      <c r="N34" t="str">
        <f>"210538"</f>
        <v>210538</v>
      </c>
      <c r="O34" t="s">
        <v>290</v>
      </c>
      <c r="P34" t="str">
        <f t="shared" si="5"/>
        <v>3996</v>
      </c>
      <c r="Q34" t="s">
        <v>36</v>
      </c>
      <c r="R34">
        <v>889993</v>
      </c>
      <c r="S34" t="s">
        <v>290</v>
      </c>
      <c r="T34" t="str">
        <f t="shared" si="6"/>
        <v>889</v>
      </c>
      <c r="U34" t="s">
        <v>198</v>
      </c>
      <c r="V34" t="str">
        <f>"RV"</f>
        <v>RV</v>
      </c>
      <c r="W34" t="s">
        <v>66</v>
      </c>
      <c r="X34" t="str">
        <f>"R3811"</f>
        <v>R3811</v>
      </c>
      <c r="Y34" t="s">
        <v>291</v>
      </c>
      <c r="Z34" t="s">
        <v>279</v>
      </c>
      <c r="AA34" t="s">
        <v>280</v>
      </c>
      <c r="AB34" t="str">
        <f>""</f>
        <v/>
      </c>
      <c r="AF34" t="s">
        <v>39</v>
      </c>
      <c r="AG34">
        <v>0</v>
      </c>
      <c r="AH34">
        <v>0</v>
      </c>
      <c r="AI34">
        <v>26682.77</v>
      </c>
      <c r="AJ34">
        <v>0</v>
      </c>
    </row>
    <row r="35" spans="1:36" x14ac:dyDescent="0.3">
      <c r="A35" t="str">
        <f t="shared" si="0"/>
        <v>19</v>
      </c>
      <c r="B35" t="str">
        <f t="shared" si="10"/>
        <v>01</v>
      </c>
      <c r="C35" s="1">
        <v>43313.391064814816</v>
      </c>
      <c r="D35" t="str">
        <f t="shared" si="2"/>
        <v>V</v>
      </c>
      <c r="E35" t="s">
        <v>305</v>
      </c>
      <c r="G35" t="s">
        <v>298</v>
      </c>
      <c r="I35" t="s">
        <v>298</v>
      </c>
      <c r="J35" s="2">
        <v>43311</v>
      </c>
      <c r="K35" t="s">
        <v>40</v>
      </c>
      <c r="L35" t="str">
        <f t="shared" ref="L35:L66" si="11">"22"</f>
        <v>22</v>
      </c>
      <c r="M35" t="s">
        <v>260</v>
      </c>
      <c r="N35" t="str">
        <f t="shared" ref="N35:N66" si="12">"221078"</f>
        <v>221078</v>
      </c>
      <c r="O35" t="s">
        <v>299</v>
      </c>
      <c r="P35" t="str">
        <f t="shared" si="5"/>
        <v>3996</v>
      </c>
      <c r="Q35" t="s">
        <v>36</v>
      </c>
      <c r="R35">
        <v>889996</v>
      </c>
      <c r="S35" t="s">
        <v>299</v>
      </c>
      <c r="T35" t="str">
        <f t="shared" si="6"/>
        <v>889</v>
      </c>
      <c r="U35" t="s">
        <v>198</v>
      </c>
      <c r="V35" t="str">
        <f t="shared" ref="V35:V42" si="13">"30"</f>
        <v>30</v>
      </c>
      <c r="W35" t="s">
        <v>45</v>
      </c>
      <c r="X35" t="str">
        <f t="shared" ref="X35:X41" si="14">"E5199"</f>
        <v>E5199</v>
      </c>
      <c r="Y35" t="s">
        <v>73</v>
      </c>
      <c r="Z35" t="s">
        <v>300</v>
      </c>
      <c r="AA35" t="s">
        <v>301</v>
      </c>
      <c r="AB35" t="str">
        <f>""</f>
        <v/>
      </c>
      <c r="AF35" t="s">
        <v>39</v>
      </c>
      <c r="AG35">
        <v>0</v>
      </c>
      <c r="AH35">
        <v>0</v>
      </c>
      <c r="AI35">
        <v>105.3</v>
      </c>
      <c r="AJ35">
        <v>0</v>
      </c>
    </row>
    <row r="36" spans="1:36" x14ac:dyDescent="0.3">
      <c r="A36" t="str">
        <f t="shared" si="0"/>
        <v>19</v>
      </c>
      <c r="B36" t="str">
        <f t="shared" si="10"/>
        <v>01</v>
      </c>
      <c r="C36" s="1">
        <v>43306.318252314813</v>
      </c>
      <c r="D36" t="str">
        <f t="shared" si="2"/>
        <v>V</v>
      </c>
      <c r="E36" t="s">
        <v>306</v>
      </c>
      <c r="G36" t="s">
        <v>298</v>
      </c>
      <c r="I36" t="s">
        <v>298</v>
      </c>
      <c r="J36" s="2">
        <v>43300</v>
      </c>
      <c r="K36" t="s">
        <v>40</v>
      </c>
      <c r="L36" t="str">
        <f t="shared" si="11"/>
        <v>22</v>
      </c>
      <c r="M36" t="s">
        <v>260</v>
      </c>
      <c r="N36" t="str">
        <f t="shared" si="12"/>
        <v>221078</v>
      </c>
      <c r="O36" t="s">
        <v>299</v>
      </c>
      <c r="P36" t="str">
        <f t="shared" si="5"/>
        <v>3996</v>
      </c>
      <c r="Q36" t="s">
        <v>36</v>
      </c>
      <c r="R36">
        <v>889996</v>
      </c>
      <c r="S36" t="s">
        <v>299</v>
      </c>
      <c r="T36" t="str">
        <f t="shared" si="6"/>
        <v>889</v>
      </c>
      <c r="U36" t="s">
        <v>198</v>
      </c>
      <c r="V36" t="str">
        <f t="shared" si="13"/>
        <v>30</v>
      </c>
      <c r="W36" t="s">
        <v>45</v>
      </c>
      <c r="X36" t="str">
        <f t="shared" si="14"/>
        <v>E5199</v>
      </c>
      <c r="Y36" t="s">
        <v>73</v>
      </c>
      <c r="Z36" t="s">
        <v>300</v>
      </c>
      <c r="AA36" t="s">
        <v>301</v>
      </c>
      <c r="AB36" t="str">
        <f>""</f>
        <v/>
      </c>
      <c r="AF36" t="s">
        <v>39</v>
      </c>
      <c r="AG36">
        <v>0</v>
      </c>
      <c r="AH36">
        <v>0</v>
      </c>
      <c r="AI36">
        <v>126</v>
      </c>
      <c r="AJ36">
        <v>0</v>
      </c>
    </row>
    <row r="37" spans="1:36" x14ac:dyDescent="0.3">
      <c r="A37" t="str">
        <f t="shared" si="0"/>
        <v>19</v>
      </c>
      <c r="B37" t="str">
        <f t="shared" si="10"/>
        <v>01</v>
      </c>
      <c r="C37" s="1">
        <v>43291.358923611115</v>
      </c>
      <c r="D37" t="str">
        <f t="shared" si="2"/>
        <v>V</v>
      </c>
      <c r="E37" t="s">
        <v>307</v>
      </c>
      <c r="G37" t="s">
        <v>298</v>
      </c>
      <c r="I37" t="s">
        <v>298</v>
      </c>
      <c r="J37" s="2">
        <v>43290</v>
      </c>
      <c r="K37" t="s">
        <v>40</v>
      </c>
      <c r="L37" t="str">
        <f t="shared" si="11"/>
        <v>22</v>
      </c>
      <c r="M37" t="s">
        <v>260</v>
      </c>
      <c r="N37" t="str">
        <f t="shared" si="12"/>
        <v>221078</v>
      </c>
      <c r="O37" t="s">
        <v>299</v>
      </c>
      <c r="P37" t="str">
        <f t="shared" si="5"/>
        <v>3996</v>
      </c>
      <c r="Q37" t="s">
        <v>36</v>
      </c>
      <c r="R37">
        <v>889996</v>
      </c>
      <c r="S37" t="s">
        <v>299</v>
      </c>
      <c r="T37" t="str">
        <f t="shared" si="6"/>
        <v>889</v>
      </c>
      <c r="U37" t="s">
        <v>198</v>
      </c>
      <c r="V37" t="str">
        <f t="shared" si="13"/>
        <v>30</v>
      </c>
      <c r="W37" t="s">
        <v>45</v>
      </c>
      <c r="X37" t="str">
        <f t="shared" si="14"/>
        <v>E5199</v>
      </c>
      <c r="Y37" t="s">
        <v>73</v>
      </c>
      <c r="Z37" t="s">
        <v>300</v>
      </c>
      <c r="AA37" t="s">
        <v>301</v>
      </c>
      <c r="AB37" t="str">
        <f>""</f>
        <v/>
      </c>
      <c r="AF37" t="s">
        <v>39</v>
      </c>
      <c r="AG37">
        <v>0</v>
      </c>
      <c r="AH37">
        <v>0</v>
      </c>
      <c r="AI37">
        <v>65.7</v>
      </c>
      <c r="AJ37">
        <v>0</v>
      </c>
    </row>
    <row r="38" spans="1:36" x14ac:dyDescent="0.3">
      <c r="A38" t="str">
        <f t="shared" si="0"/>
        <v>19</v>
      </c>
      <c r="B38" t="str">
        <f t="shared" si="10"/>
        <v>01</v>
      </c>
      <c r="C38" s="1">
        <v>43298.332777777781</v>
      </c>
      <c r="D38" t="str">
        <f t="shared" si="2"/>
        <v>V</v>
      </c>
      <c r="E38" t="s">
        <v>308</v>
      </c>
      <c r="G38" t="s">
        <v>309</v>
      </c>
      <c r="I38" t="s">
        <v>309</v>
      </c>
      <c r="J38" s="2">
        <v>43290</v>
      </c>
      <c r="K38" t="s">
        <v>40</v>
      </c>
      <c r="L38" t="str">
        <f t="shared" si="11"/>
        <v>22</v>
      </c>
      <c r="M38" t="s">
        <v>260</v>
      </c>
      <c r="N38" t="str">
        <f t="shared" si="12"/>
        <v>221078</v>
      </c>
      <c r="O38" t="s">
        <v>299</v>
      </c>
      <c r="P38" t="str">
        <f t="shared" si="5"/>
        <v>3996</v>
      </c>
      <c r="Q38" t="s">
        <v>36</v>
      </c>
      <c r="R38">
        <v>889996</v>
      </c>
      <c r="S38" t="s">
        <v>299</v>
      </c>
      <c r="T38" t="str">
        <f t="shared" si="6"/>
        <v>889</v>
      </c>
      <c r="U38" t="s">
        <v>198</v>
      </c>
      <c r="V38" t="str">
        <f t="shared" si="13"/>
        <v>30</v>
      </c>
      <c r="W38" t="s">
        <v>45</v>
      </c>
      <c r="X38" t="str">
        <f t="shared" si="14"/>
        <v>E5199</v>
      </c>
      <c r="Y38" t="s">
        <v>73</v>
      </c>
      <c r="Z38" t="s">
        <v>300</v>
      </c>
      <c r="AA38" t="s">
        <v>301</v>
      </c>
      <c r="AB38" t="str">
        <f>""</f>
        <v/>
      </c>
      <c r="AF38" t="s">
        <v>39</v>
      </c>
      <c r="AG38">
        <v>0</v>
      </c>
      <c r="AH38">
        <v>0</v>
      </c>
      <c r="AI38">
        <v>348.89</v>
      </c>
      <c r="AJ38">
        <v>0</v>
      </c>
    </row>
    <row r="39" spans="1:36" x14ac:dyDescent="0.3">
      <c r="A39" t="str">
        <f t="shared" si="0"/>
        <v>19</v>
      </c>
      <c r="B39" t="str">
        <f t="shared" si="10"/>
        <v>01</v>
      </c>
      <c r="C39" s="1">
        <v>43300.403263888889</v>
      </c>
      <c r="D39" t="str">
        <f t="shared" si="2"/>
        <v>V</v>
      </c>
      <c r="E39" t="s">
        <v>310</v>
      </c>
      <c r="G39" t="s">
        <v>298</v>
      </c>
      <c r="I39" t="s">
        <v>298</v>
      </c>
      <c r="J39" s="2">
        <v>43299</v>
      </c>
      <c r="K39" t="s">
        <v>40</v>
      </c>
      <c r="L39" t="str">
        <f t="shared" si="11"/>
        <v>22</v>
      </c>
      <c r="M39" t="s">
        <v>260</v>
      </c>
      <c r="N39" t="str">
        <f t="shared" si="12"/>
        <v>221078</v>
      </c>
      <c r="O39" t="s">
        <v>299</v>
      </c>
      <c r="P39" t="str">
        <f t="shared" si="5"/>
        <v>3996</v>
      </c>
      <c r="Q39" t="s">
        <v>36</v>
      </c>
      <c r="R39">
        <v>889996</v>
      </c>
      <c r="S39" t="s">
        <v>299</v>
      </c>
      <c r="T39" t="str">
        <f t="shared" si="6"/>
        <v>889</v>
      </c>
      <c r="U39" t="s">
        <v>198</v>
      </c>
      <c r="V39" t="str">
        <f t="shared" si="13"/>
        <v>30</v>
      </c>
      <c r="W39" t="s">
        <v>45</v>
      </c>
      <c r="X39" t="str">
        <f t="shared" si="14"/>
        <v>E5199</v>
      </c>
      <c r="Y39" t="s">
        <v>73</v>
      </c>
      <c r="Z39" t="s">
        <v>300</v>
      </c>
      <c r="AA39" t="s">
        <v>301</v>
      </c>
      <c r="AB39" t="str">
        <f>""</f>
        <v/>
      </c>
      <c r="AF39" t="s">
        <v>39</v>
      </c>
      <c r="AG39">
        <v>0</v>
      </c>
      <c r="AH39">
        <v>0</v>
      </c>
      <c r="AI39">
        <v>114.3</v>
      </c>
      <c r="AJ39">
        <v>0</v>
      </c>
    </row>
    <row r="40" spans="1:36" x14ac:dyDescent="0.3">
      <c r="A40" t="str">
        <f t="shared" si="0"/>
        <v>19</v>
      </c>
      <c r="B40" t="str">
        <f t="shared" si="10"/>
        <v>01</v>
      </c>
      <c r="C40" s="1">
        <v>43300.329467592594</v>
      </c>
      <c r="D40" t="str">
        <f t="shared" si="2"/>
        <v>V</v>
      </c>
      <c r="E40" t="s">
        <v>311</v>
      </c>
      <c r="G40" t="s">
        <v>298</v>
      </c>
      <c r="I40" t="s">
        <v>298</v>
      </c>
      <c r="J40" s="2">
        <v>43299</v>
      </c>
      <c r="K40" t="s">
        <v>40</v>
      </c>
      <c r="L40" t="str">
        <f t="shared" si="11"/>
        <v>22</v>
      </c>
      <c r="M40" t="s">
        <v>260</v>
      </c>
      <c r="N40" t="str">
        <f t="shared" si="12"/>
        <v>221078</v>
      </c>
      <c r="O40" t="s">
        <v>299</v>
      </c>
      <c r="P40" t="str">
        <f t="shared" si="5"/>
        <v>3996</v>
      </c>
      <c r="Q40" t="s">
        <v>36</v>
      </c>
      <c r="R40">
        <v>889996</v>
      </c>
      <c r="S40" t="s">
        <v>299</v>
      </c>
      <c r="T40" t="str">
        <f t="shared" si="6"/>
        <v>889</v>
      </c>
      <c r="U40" t="s">
        <v>198</v>
      </c>
      <c r="V40" t="str">
        <f t="shared" si="13"/>
        <v>30</v>
      </c>
      <c r="W40" t="s">
        <v>45</v>
      </c>
      <c r="X40" t="str">
        <f t="shared" si="14"/>
        <v>E5199</v>
      </c>
      <c r="Y40" t="s">
        <v>73</v>
      </c>
      <c r="Z40" t="s">
        <v>300</v>
      </c>
      <c r="AA40" t="s">
        <v>301</v>
      </c>
      <c r="AB40" t="str">
        <f>""</f>
        <v/>
      </c>
      <c r="AF40" t="s">
        <v>39</v>
      </c>
      <c r="AG40">
        <v>0</v>
      </c>
      <c r="AH40">
        <v>0</v>
      </c>
      <c r="AI40">
        <v>77.400000000000006</v>
      </c>
      <c r="AJ40">
        <v>0</v>
      </c>
    </row>
    <row r="41" spans="1:36" x14ac:dyDescent="0.3">
      <c r="A41" t="str">
        <f t="shared" si="0"/>
        <v>19</v>
      </c>
      <c r="B41" t="str">
        <f t="shared" si="10"/>
        <v>01</v>
      </c>
      <c r="C41" s="1">
        <v>43300.332268518519</v>
      </c>
      <c r="D41" t="str">
        <f t="shared" si="2"/>
        <v>V</v>
      </c>
      <c r="E41" t="s">
        <v>312</v>
      </c>
      <c r="G41" t="s">
        <v>298</v>
      </c>
      <c r="I41" t="s">
        <v>298</v>
      </c>
      <c r="J41" s="2">
        <v>43299</v>
      </c>
      <c r="K41" t="s">
        <v>40</v>
      </c>
      <c r="L41" t="str">
        <f t="shared" si="11"/>
        <v>22</v>
      </c>
      <c r="M41" t="s">
        <v>260</v>
      </c>
      <c r="N41" t="str">
        <f t="shared" si="12"/>
        <v>221078</v>
      </c>
      <c r="O41" t="s">
        <v>299</v>
      </c>
      <c r="P41" t="str">
        <f t="shared" si="5"/>
        <v>3996</v>
      </c>
      <c r="Q41" t="s">
        <v>36</v>
      </c>
      <c r="R41">
        <v>889996</v>
      </c>
      <c r="S41" t="s">
        <v>299</v>
      </c>
      <c r="T41" t="str">
        <f t="shared" si="6"/>
        <v>889</v>
      </c>
      <c r="U41" t="s">
        <v>198</v>
      </c>
      <c r="V41" t="str">
        <f t="shared" si="13"/>
        <v>30</v>
      </c>
      <c r="W41" t="s">
        <v>45</v>
      </c>
      <c r="X41" t="str">
        <f t="shared" si="14"/>
        <v>E5199</v>
      </c>
      <c r="Y41" t="s">
        <v>73</v>
      </c>
      <c r="Z41" t="s">
        <v>300</v>
      </c>
      <c r="AA41" t="s">
        <v>301</v>
      </c>
      <c r="AB41" t="str">
        <f>""</f>
        <v/>
      </c>
      <c r="AF41" t="s">
        <v>39</v>
      </c>
      <c r="AG41">
        <v>0</v>
      </c>
      <c r="AH41">
        <v>0</v>
      </c>
      <c r="AI41">
        <v>65.7</v>
      </c>
      <c r="AJ41">
        <v>0</v>
      </c>
    </row>
    <row r="42" spans="1:36" x14ac:dyDescent="0.3">
      <c r="A42" t="str">
        <f t="shared" si="0"/>
        <v>19</v>
      </c>
      <c r="B42" t="str">
        <f t="shared" si="10"/>
        <v>01</v>
      </c>
      <c r="C42" s="1">
        <v>43286.652407407404</v>
      </c>
      <c r="D42" t="str">
        <f t="shared" si="2"/>
        <v>V</v>
      </c>
      <c r="E42" t="s">
        <v>320</v>
      </c>
      <c r="G42" t="s">
        <v>317</v>
      </c>
      <c r="I42" t="s">
        <v>318</v>
      </c>
      <c r="J42" s="2">
        <v>43284</v>
      </c>
      <c r="K42" t="s">
        <v>40</v>
      </c>
      <c r="L42" t="str">
        <f t="shared" si="11"/>
        <v>22</v>
      </c>
      <c r="M42" t="s">
        <v>260</v>
      </c>
      <c r="N42" t="str">
        <f t="shared" si="12"/>
        <v>221078</v>
      </c>
      <c r="O42" t="s">
        <v>299</v>
      </c>
      <c r="P42" t="str">
        <f t="shared" si="5"/>
        <v>3996</v>
      </c>
      <c r="Q42" t="s">
        <v>36</v>
      </c>
      <c r="R42">
        <v>889996</v>
      </c>
      <c r="S42" t="s">
        <v>299</v>
      </c>
      <c r="T42" t="str">
        <f t="shared" si="6"/>
        <v>889</v>
      </c>
      <c r="U42" t="s">
        <v>198</v>
      </c>
      <c r="V42" t="str">
        <f t="shared" si="13"/>
        <v>30</v>
      </c>
      <c r="W42" t="s">
        <v>45</v>
      </c>
      <c r="X42" t="str">
        <f>"E5030"</f>
        <v>E5030</v>
      </c>
      <c r="Y42" t="s">
        <v>319</v>
      </c>
      <c r="Z42" t="s">
        <v>300</v>
      </c>
      <c r="AA42" t="s">
        <v>301</v>
      </c>
      <c r="AB42" t="str">
        <f>""</f>
        <v/>
      </c>
      <c r="AF42" t="s">
        <v>39</v>
      </c>
      <c r="AG42">
        <v>0</v>
      </c>
      <c r="AH42">
        <v>0</v>
      </c>
      <c r="AI42">
        <v>74.2</v>
      </c>
      <c r="AJ42">
        <v>0</v>
      </c>
    </row>
    <row r="43" spans="1:36" x14ac:dyDescent="0.3">
      <c r="A43" t="str">
        <f t="shared" si="0"/>
        <v>19</v>
      </c>
      <c r="B43" t="str">
        <f t="shared" si="10"/>
        <v>01</v>
      </c>
      <c r="C43" s="1">
        <v>43286.574201388888</v>
      </c>
      <c r="D43" t="str">
        <f t="shared" si="2"/>
        <v>V</v>
      </c>
      <c r="E43" t="s">
        <v>322</v>
      </c>
      <c r="I43" t="s">
        <v>55</v>
      </c>
      <c r="J43" s="2">
        <v>43294</v>
      </c>
      <c r="K43" t="s">
        <v>56</v>
      </c>
      <c r="L43" t="str">
        <f t="shared" si="11"/>
        <v>22</v>
      </c>
      <c r="M43" t="s">
        <v>260</v>
      </c>
      <c r="N43" t="str">
        <f t="shared" si="12"/>
        <v>221078</v>
      </c>
      <c r="O43" t="s">
        <v>299</v>
      </c>
      <c r="P43" t="str">
        <f t="shared" si="5"/>
        <v>3996</v>
      </c>
      <c r="Q43" t="s">
        <v>36</v>
      </c>
      <c r="R43">
        <v>889996</v>
      </c>
      <c r="S43" t="s">
        <v>299</v>
      </c>
      <c r="T43" t="str">
        <f t="shared" si="6"/>
        <v>889</v>
      </c>
      <c r="U43" t="s">
        <v>198</v>
      </c>
      <c r="V43" t="str">
        <f>"11"</f>
        <v>11</v>
      </c>
      <c r="W43" t="s">
        <v>57</v>
      </c>
      <c r="X43" t="str">
        <f>"E4283"</f>
        <v>E4283</v>
      </c>
      <c r="Y43" t="s">
        <v>96</v>
      </c>
      <c r="Z43" t="s">
        <v>300</v>
      </c>
      <c r="AA43" t="s">
        <v>301</v>
      </c>
      <c r="AB43" t="str">
        <f>""</f>
        <v/>
      </c>
      <c r="AF43" t="s">
        <v>39</v>
      </c>
      <c r="AG43">
        <v>0</v>
      </c>
      <c r="AH43">
        <v>0</v>
      </c>
      <c r="AI43">
        <v>141.38</v>
      </c>
      <c r="AJ43">
        <v>0</v>
      </c>
    </row>
    <row r="44" spans="1:36" x14ac:dyDescent="0.3">
      <c r="A44" t="str">
        <f t="shared" si="0"/>
        <v>19</v>
      </c>
      <c r="B44" t="str">
        <f t="shared" si="10"/>
        <v>01</v>
      </c>
      <c r="C44" s="1">
        <v>43300.623726851853</v>
      </c>
      <c r="D44" t="str">
        <f t="shared" si="2"/>
        <v>V</v>
      </c>
      <c r="E44" t="s">
        <v>266</v>
      </c>
      <c r="I44" t="s">
        <v>50</v>
      </c>
      <c r="J44" s="2">
        <v>43308</v>
      </c>
      <c r="K44" t="s">
        <v>56</v>
      </c>
      <c r="L44" t="str">
        <f t="shared" si="11"/>
        <v>22</v>
      </c>
      <c r="M44" t="s">
        <v>260</v>
      </c>
      <c r="N44" t="str">
        <f t="shared" si="12"/>
        <v>221078</v>
      </c>
      <c r="O44" t="s">
        <v>299</v>
      </c>
      <c r="P44" t="str">
        <f t="shared" si="5"/>
        <v>3996</v>
      </c>
      <c r="Q44" t="s">
        <v>36</v>
      </c>
      <c r="R44">
        <v>889996</v>
      </c>
      <c r="S44" t="s">
        <v>299</v>
      </c>
      <c r="T44" t="str">
        <f t="shared" si="6"/>
        <v>889</v>
      </c>
      <c r="U44" t="s">
        <v>198</v>
      </c>
      <c r="V44" t="str">
        <f>"11"</f>
        <v>11</v>
      </c>
      <c r="W44" t="s">
        <v>57</v>
      </c>
      <c r="X44" t="str">
        <f>"E4283"</f>
        <v>E4283</v>
      </c>
      <c r="Y44" t="s">
        <v>96</v>
      </c>
      <c r="Z44" t="s">
        <v>300</v>
      </c>
      <c r="AA44" t="s">
        <v>301</v>
      </c>
      <c r="AB44" t="str">
        <f>""</f>
        <v/>
      </c>
      <c r="AF44" t="s">
        <v>39</v>
      </c>
      <c r="AG44">
        <v>0</v>
      </c>
      <c r="AH44">
        <v>0</v>
      </c>
      <c r="AI44">
        <v>137.03</v>
      </c>
      <c r="AJ44">
        <v>0</v>
      </c>
    </row>
    <row r="45" spans="1:36" x14ac:dyDescent="0.3">
      <c r="A45" t="str">
        <f t="shared" si="0"/>
        <v>19</v>
      </c>
      <c r="B45" t="str">
        <f t="shared" si="10"/>
        <v>01</v>
      </c>
      <c r="C45" s="1">
        <v>43286.574201388888</v>
      </c>
      <c r="D45" t="str">
        <f t="shared" si="2"/>
        <v>V</v>
      </c>
      <c r="E45" t="s">
        <v>322</v>
      </c>
      <c r="I45" t="s">
        <v>55</v>
      </c>
      <c r="J45" s="2">
        <v>43294</v>
      </c>
      <c r="K45" t="s">
        <v>56</v>
      </c>
      <c r="L45" t="str">
        <f t="shared" si="11"/>
        <v>22</v>
      </c>
      <c r="M45" t="s">
        <v>260</v>
      </c>
      <c r="N45" t="str">
        <f t="shared" si="12"/>
        <v>221078</v>
      </c>
      <c r="O45" t="s">
        <v>299</v>
      </c>
      <c r="P45" t="str">
        <f t="shared" si="5"/>
        <v>3996</v>
      </c>
      <c r="Q45" t="s">
        <v>36</v>
      </c>
      <c r="R45">
        <v>889996</v>
      </c>
      <c r="S45" t="s">
        <v>299</v>
      </c>
      <c r="T45" t="str">
        <f t="shared" si="6"/>
        <v>889</v>
      </c>
      <c r="U45" t="s">
        <v>198</v>
      </c>
      <c r="V45" t="str">
        <f>"11"</f>
        <v>11</v>
      </c>
      <c r="W45" t="s">
        <v>57</v>
      </c>
      <c r="X45" t="str">
        <f>"E4282"</f>
        <v>E4282</v>
      </c>
      <c r="Y45" t="s">
        <v>325</v>
      </c>
      <c r="Z45" t="s">
        <v>300</v>
      </c>
      <c r="AA45" t="s">
        <v>301</v>
      </c>
      <c r="AB45" t="str">
        <f>""</f>
        <v/>
      </c>
      <c r="AF45" t="s">
        <v>39</v>
      </c>
      <c r="AG45">
        <v>0</v>
      </c>
      <c r="AH45">
        <v>0</v>
      </c>
      <c r="AI45">
        <v>18.239999999999998</v>
      </c>
      <c r="AJ45">
        <v>0</v>
      </c>
    </row>
    <row r="46" spans="1:36" x14ac:dyDescent="0.3">
      <c r="A46" t="str">
        <f t="shared" si="0"/>
        <v>19</v>
      </c>
      <c r="B46" t="str">
        <f t="shared" si="10"/>
        <v>01</v>
      </c>
      <c r="C46" s="1">
        <v>43300.623726851853</v>
      </c>
      <c r="D46" t="str">
        <f t="shared" si="2"/>
        <v>V</v>
      </c>
      <c r="E46" t="s">
        <v>266</v>
      </c>
      <c r="I46" t="s">
        <v>50</v>
      </c>
      <c r="J46" s="2">
        <v>43308</v>
      </c>
      <c r="K46" t="s">
        <v>56</v>
      </c>
      <c r="L46" t="str">
        <f t="shared" si="11"/>
        <v>22</v>
      </c>
      <c r="M46" t="s">
        <v>260</v>
      </c>
      <c r="N46" t="str">
        <f t="shared" si="12"/>
        <v>221078</v>
      </c>
      <c r="O46" t="s">
        <v>299</v>
      </c>
      <c r="P46" t="str">
        <f t="shared" si="5"/>
        <v>3996</v>
      </c>
      <c r="Q46" t="s">
        <v>36</v>
      </c>
      <c r="R46">
        <v>889996</v>
      </c>
      <c r="S46" t="s">
        <v>299</v>
      </c>
      <c r="T46" t="str">
        <f t="shared" si="6"/>
        <v>889</v>
      </c>
      <c r="U46" t="s">
        <v>198</v>
      </c>
      <c r="V46" t="str">
        <f>"11"</f>
        <v>11</v>
      </c>
      <c r="W46" t="s">
        <v>57</v>
      </c>
      <c r="X46" t="str">
        <f>"E4282"</f>
        <v>E4282</v>
      </c>
      <c r="Y46" t="s">
        <v>325</v>
      </c>
      <c r="Z46" t="s">
        <v>300</v>
      </c>
      <c r="AA46" t="s">
        <v>301</v>
      </c>
      <c r="AB46" t="str">
        <f>""</f>
        <v/>
      </c>
      <c r="AF46" t="s">
        <v>39</v>
      </c>
      <c r="AG46">
        <v>0</v>
      </c>
      <c r="AH46">
        <v>0</v>
      </c>
      <c r="AI46">
        <v>15.96</v>
      </c>
      <c r="AJ46">
        <v>0</v>
      </c>
    </row>
    <row r="47" spans="1:36" x14ac:dyDescent="0.3">
      <c r="A47" t="str">
        <f t="shared" si="0"/>
        <v>19</v>
      </c>
      <c r="B47" t="str">
        <f t="shared" si="10"/>
        <v>01</v>
      </c>
      <c r="C47" s="1">
        <v>43286.574189814812</v>
      </c>
      <c r="D47" t="str">
        <f t="shared" si="2"/>
        <v>V</v>
      </c>
      <c r="E47" t="s">
        <v>322</v>
      </c>
      <c r="I47" t="s">
        <v>55</v>
      </c>
      <c r="J47" s="2">
        <v>43294</v>
      </c>
      <c r="K47" t="s">
        <v>56</v>
      </c>
      <c r="L47" t="str">
        <f t="shared" si="11"/>
        <v>22</v>
      </c>
      <c r="M47" t="s">
        <v>260</v>
      </c>
      <c r="N47" t="str">
        <f t="shared" si="12"/>
        <v>221078</v>
      </c>
      <c r="O47" t="s">
        <v>299</v>
      </c>
      <c r="P47" t="str">
        <f t="shared" si="5"/>
        <v>3996</v>
      </c>
      <c r="Q47" t="s">
        <v>36</v>
      </c>
      <c r="R47">
        <v>889996</v>
      </c>
      <c r="S47" t="s">
        <v>299</v>
      </c>
      <c r="T47" t="str">
        <f t="shared" si="6"/>
        <v>889</v>
      </c>
      <c r="U47" t="s">
        <v>198</v>
      </c>
      <c r="V47" t="str">
        <f>"11"</f>
        <v>11</v>
      </c>
      <c r="W47" t="s">
        <v>57</v>
      </c>
      <c r="X47" t="str">
        <f>"E4281"</f>
        <v>E4281</v>
      </c>
      <c r="Y47" t="s">
        <v>71</v>
      </c>
      <c r="Z47" t="s">
        <v>300</v>
      </c>
      <c r="AA47" t="s">
        <v>301</v>
      </c>
      <c r="AB47" t="str">
        <f>""</f>
        <v/>
      </c>
      <c r="AF47" t="s">
        <v>39</v>
      </c>
      <c r="AG47">
        <v>0</v>
      </c>
      <c r="AH47">
        <v>0</v>
      </c>
      <c r="AI47">
        <v>2879.06</v>
      </c>
      <c r="AJ47">
        <v>0</v>
      </c>
    </row>
    <row r="48" spans="1:36" x14ac:dyDescent="0.3">
      <c r="A48" t="str">
        <f t="shared" si="0"/>
        <v>19</v>
      </c>
      <c r="B48" t="str">
        <f t="shared" si="10"/>
        <v>01</v>
      </c>
      <c r="C48" s="1">
        <v>43286.571921296294</v>
      </c>
      <c r="D48" t="str">
        <f t="shared" si="2"/>
        <v>V</v>
      </c>
      <c r="E48" t="s">
        <v>328</v>
      </c>
      <c r="I48" t="s">
        <v>55</v>
      </c>
      <c r="J48" s="2">
        <v>43294</v>
      </c>
      <c r="K48" t="s">
        <v>51</v>
      </c>
      <c r="L48" t="str">
        <f t="shared" si="11"/>
        <v>22</v>
      </c>
      <c r="M48" t="s">
        <v>260</v>
      </c>
      <c r="N48" t="str">
        <f t="shared" si="12"/>
        <v>221078</v>
      </c>
      <c r="O48" t="s">
        <v>299</v>
      </c>
      <c r="P48" t="str">
        <f t="shared" si="5"/>
        <v>3996</v>
      </c>
      <c r="Q48" t="s">
        <v>36</v>
      </c>
      <c r="R48">
        <v>889996</v>
      </c>
      <c r="S48" t="s">
        <v>299</v>
      </c>
      <c r="T48" t="str">
        <f t="shared" si="6"/>
        <v>889</v>
      </c>
      <c r="U48" t="s">
        <v>198</v>
      </c>
      <c r="V48" t="str">
        <f>"12"</f>
        <v>12</v>
      </c>
      <c r="W48" t="s">
        <v>68</v>
      </c>
      <c r="X48" t="str">
        <f>"E4135"</f>
        <v>E4135</v>
      </c>
      <c r="Y48" t="s">
        <v>204</v>
      </c>
      <c r="Z48" t="s">
        <v>300</v>
      </c>
      <c r="AA48" t="s">
        <v>301</v>
      </c>
      <c r="AB48" t="str">
        <f>""</f>
        <v/>
      </c>
      <c r="AF48" t="s">
        <v>39</v>
      </c>
      <c r="AG48">
        <v>0</v>
      </c>
      <c r="AH48">
        <v>0</v>
      </c>
      <c r="AI48">
        <v>480</v>
      </c>
      <c r="AJ48">
        <v>0</v>
      </c>
    </row>
    <row r="49" spans="1:36" x14ac:dyDescent="0.3">
      <c r="A49" t="str">
        <f t="shared" si="0"/>
        <v>19</v>
      </c>
      <c r="B49" t="str">
        <f t="shared" si="10"/>
        <v>01</v>
      </c>
      <c r="C49" s="1">
        <v>43286.571909722225</v>
      </c>
      <c r="D49" t="str">
        <f t="shared" si="2"/>
        <v>V</v>
      </c>
      <c r="E49" t="s">
        <v>328</v>
      </c>
      <c r="I49" t="s">
        <v>55</v>
      </c>
      <c r="J49" s="2">
        <v>43294</v>
      </c>
      <c r="K49" t="s">
        <v>51</v>
      </c>
      <c r="L49" t="str">
        <f t="shared" si="11"/>
        <v>22</v>
      </c>
      <c r="M49" t="s">
        <v>260</v>
      </c>
      <c r="N49" t="str">
        <f t="shared" si="12"/>
        <v>221078</v>
      </c>
      <c r="O49" t="s">
        <v>299</v>
      </c>
      <c r="P49" t="str">
        <f t="shared" si="5"/>
        <v>3996</v>
      </c>
      <c r="Q49" t="s">
        <v>36</v>
      </c>
      <c r="R49">
        <v>889996</v>
      </c>
      <c r="S49" t="s">
        <v>299</v>
      </c>
      <c r="T49" t="str">
        <f t="shared" si="6"/>
        <v>889</v>
      </c>
      <c r="U49" t="s">
        <v>198</v>
      </c>
      <c r="V49" t="str">
        <f>"12"</f>
        <v>12</v>
      </c>
      <c r="W49" t="s">
        <v>68</v>
      </c>
      <c r="X49" t="str">
        <f>"E4110"</f>
        <v>E4110</v>
      </c>
      <c r="Y49" t="s">
        <v>69</v>
      </c>
      <c r="Z49" t="s">
        <v>300</v>
      </c>
      <c r="AA49" t="s">
        <v>301</v>
      </c>
      <c r="AB49" t="str">
        <f>""</f>
        <v/>
      </c>
      <c r="AF49" t="s">
        <v>39</v>
      </c>
      <c r="AG49">
        <v>0</v>
      </c>
      <c r="AH49">
        <v>0</v>
      </c>
      <c r="AI49">
        <v>1625</v>
      </c>
      <c r="AJ49">
        <v>0</v>
      </c>
    </row>
    <row r="50" spans="1:36" x14ac:dyDescent="0.3">
      <c r="A50" t="str">
        <f t="shared" si="0"/>
        <v>19</v>
      </c>
      <c r="B50" t="str">
        <f t="shared" si="10"/>
        <v>01</v>
      </c>
      <c r="C50" s="1">
        <v>43300.619814814818</v>
      </c>
      <c r="D50" t="str">
        <f t="shared" si="2"/>
        <v>V</v>
      </c>
      <c r="E50" t="s">
        <v>329</v>
      </c>
      <c r="I50" t="s">
        <v>50</v>
      </c>
      <c r="J50" s="2">
        <v>43308</v>
      </c>
      <c r="K50" t="s">
        <v>51</v>
      </c>
      <c r="L50" t="str">
        <f t="shared" si="11"/>
        <v>22</v>
      </c>
      <c r="M50" t="s">
        <v>260</v>
      </c>
      <c r="N50" t="str">
        <f t="shared" si="12"/>
        <v>221078</v>
      </c>
      <c r="O50" t="s">
        <v>299</v>
      </c>
      <c r="P50" t="str">
        <f t="shared" si="5"/>
        <v>3996</v>
      </c>
      <c r="Q50" t="s">
        <v>36</v>
      </c>
      <c r="R50">
        <v>889996</v>
      </c>
      <c r="S50" t="s">
        <v>299</v>
      </c>
      <c r="T50" t="str">
        <f t="shared" si="6"/>
        <v>889</v>
      </c>
      <c r="U50" t="s">
        <v>198</v>
      </c>
      <c r="V50" t="str">
        <f>"12"</f>
        <v>12</v>
      </c>
      <c r="W50" t="s">
        <v>68</v>
      </c>
      <c r="X50" t="str">
        <f>"E4135"</f>
        <v>E4135</v>
      </c>
      <c r="Y50" t="s">
        <v>204</v>
      </c>
      <c r="Z50" t="s">
        <v>300</v>
      </c>
      <c r="AA50" t="s">
        <v>301</v>
      </c>
      <c r="AB50" t="str">
        <f>""</f>
        <v/>
      </c>
      <c r="AF50" t="s">
        <v>39</v>
      </c>
      <c r="AG50">
        <v>0</v>
      </c>
      <c r="AH50">
        <v>0</v>
      </c>
      <c r="AI50">
        <v>420</v>
      </c>
      <c r="AJ50">
        <v>0</v>
      </c>
    </row>
    <row r="51" spans="1:36" x14ac:dyDescent="0.3">
      <c r="A51" t="str">
        <f t="shared" si="0"/>
        <v>19</v>
      </c>
      <c r="B51" t="str">
        <f t="shared" si="10"/>
        <v>01</v>
      </c>
      <c r="C51" s="1">
        <v>43300.619814814818</v>
      </c>
      <c r="D51" t="str">
        <f t="shared" si="2"/>
        <v>V</v>
      </c>
      <c r="E51" t="s">
        <v>329</v>
      </c>
      <c r="I51" t="s">
        <v>50</v>
      </c>
      <c r="J51" s="2">
        <v>43308</v>
      </c>
      <c r="K51" t="s">
        <v>51</v>
      </c>
      <c r="L51" t="str">
        <f t="shared" si="11"/>
        <v>22</v>
      </c>
      <c r="M51" t="s">
        <v>260</v>
      </c>
      <c r="N51" t="str">
        <f t="shared" si="12"/>
        <v>221078</v>
      </c>
      <c r="O51" t="s">
        <v>299</v>
      </c>
      <c r="P51" t="str">
        <f t="shared" si="5"/>
        <v>3996</v>
      </c>
      <c r="Q51" t="s">
        <v>36</v>
      </c>
      <c r="R51">
        <v>889996</v>
      </c>
      <c r="S51" t="s">
        <v>299</v>
      </c>
      <c r="T51" t="str">
        <f t="shared" si="6"/>
        <v>889</v>
      </c>
      <c r="U51" t="s">
        <v>198</v>
      </c>
      <c r="V51" t="str">
        <f>"12"</f>
        <v>12</v>
      </c>
      <c r="W51" t="s">
        <v>68</v>
      </c>
      <c r="X51" t="str">
        <f>"E4110"</f>
        <v>E4110</v>
      </c>
      <c r="Y51" t="s">
        <v>69</v>
      </c>
      <c r="Z51" t="s">
        <v>300</v>
      </c>
      <c r="AA51" t="s">
        <v>301</v>
      </c>
      <c r="AB51" t="str">
        <f>""</f>
        <v/>
      </c>
      <c r="AF51" t="s">
        <v>39</v>
      </c>
      <c r="AG51">
        <v>0</v>
      </c>
      <c r="AH51">
        <v>0</v>
      </c>
      <c r="AI51">
        <v>1575</v>
      </c>
      <c r="AJ51">
        <v>0</v>
      </c>
    </row>
    <row r="52" spans="1:36" x14ac:dyDescent="0.3">
      <c r="A52" t="str">
        <f t="shared" si="0"/>
        <v>19</v>
      </c>
      <c r="B52" t="str">
        <f t="shared" si="10"/>
        <v>01</v>
      </c>
      <c r="C52" s="1">
        <v>43286.571921296294</v>
      </c>
      <c r="D52" t="str">
        <f t="shared" si="2"/>
        <v>V</v>
      </c>
      <c r="E52" t="s">
        <v>328</v>
      </c>
      <c r="I52" t="s">
        <v>55</v>
      </c>
      <c r="J52" s="2">
        <v>43294</v>
      </c>
      <c r="K52" t="s">
        <v>51</v>
      </c>
      <c r="L52" t="str">
        <f t="shared" si="11"/>
        <v>22</v>
      </c>
      <c r="M52" t="s">
        <v>260</v>
      </c>
      <c r="N52" t="str">
        <f t="shared" si="12"/>
        <v>221078</v>
      </c>
      <c r="O52" t="s">
        <v>299</v>
      </c>
      <c r="P52" t="str">
        <f t="shared" si="5"/>
        <v>3996</v>
      </c>
      <c r="Q52" t="s">
        <v>36</v>
      </c>
      <c r="R52">
        <v>889996</v>
      </c>
      <c r="S52" t="s">
        <v>299</v>
      </c>
      <c r="T52" t="str">
        <f t="shared" si="6"/>
        <v>889</v>
      </c>
      <c r="U52" t="s">
        <v>198</v>
      </c>
      <c r="V52" t="str">
        <f>"10"</f>
        <v>10</v>
      </c>
      <c r="W52" t="s">
        <v>52</v>
      </c>
      <c r="X52" t="str">
        <f>"E4175"</f>
        <v>E4175</v>
      </c>
      <c r="Y52" t="s">
        <v>70</v>
      </c>
      <c r="Z52" t="s">
        <v>300</v>
      </c>
      <c r="AA52" t="s">
        <v>301</v>
      </c>
      <c r="AB52" t="str">
        <f>""</f>
        <v/>
      </c>
      <c r="AF52" t="s">
        <v>39</v>
      </c>
      <c r="AG52">
        <v>0</v>
      </c>
      <c r="AH52">
        <v>0</v>
      </c>
      <c r="AI52">
        <v>679.32</v>
      </c>
      <c r="AJ52">
        <v>0</v>
      </c>
    </row>
    <row r="53" spans="1:36" x14ac:dyDescent="0.3">
      <c r="A53" t="str">
        <f t="shared" si="0"/>
        <v>19</v>
      </c>
      <c r="B53" t="str">
        <f t="shared" si="10"/>
        <v>01</v>
      </c>
      <c r="C53" s="1">
        <v>43286.571909722225</v>
      </c>
      <c r="D53" t="str">
        <f t="shared" si="2"/>
        <v>V</v>
      </c>
      <c r="E53" t="s">
        <v>328</v>
      </c>
      <c r="I53" t="s">
        <v>55</v>
      </c>
      <c r="J53" s="2">
        <v>43294</v>
      </c>
      <c r="K53" t="s">
        <v>51</v>
      </c>
      <c r="L53" t="str">
        <f t="shared" si="11"/>
        <v>22</v>
      </c>
      <c r="M53" t="s">
        <v>260</v>
      </c>
      <c r="N53" t="str">
        <f t="shared" si="12"/>
        <v>221078</v>
      </c>
      <c r="O53" t="s">
        <v>299</v>
      </c>
      <c r="P53" t="str">
        <f t="shared" si="5"/>
        <v>3996</v>
      </c>
      <c r="Q53" t="s">
        <v>36</v>
      </c>
      <c r="R53">
        <v>889996</v>
      </c>
      <c r="S53" t="s">
        <v>299</v>
      </c>
      <c r="T53" t="str">
        <f t="shared" si="6"/>
        <v>889</v>
      </c>
      <c r="U53" t="s">
        <v>198</v>
      </c>
      <c r="V53" t="str">
        <f>"10"</f>
        <v>10</v>
      </c>
      <c r="W53" t="s">
        <v>52</v>
      </c>
      <c r="X53" t="str">
        <f>"E4106"</f>
        <v>E4106</v>
      </c>
      <c r="Y53" t="s">
        <v>67</v>
      </c>
      <c r="Z53" t="s">
        <v>300</v>
      </c>
      <c r="AA53" t="s">
        <v>301</v>
      </c>
      <c r="AB53" t="str">
        <f>""</f>
        <v/>
      </c>
      <c r="AF53" t="s">
        <v>39</v>
      </c>
      <c r="AG53">
        <v>0</v>
      </c>
      <c r="AH53">
        <v>0</v>
      </c>
      <c r="AI53">
        <v>8018.77</v>
      </c>
      <c r="AJ53">
        <v>0</v>
      </c>
    </row>
    <row r="54" spans="1:36" x14ac:dyDescent="0.3">
      <c r="A54" t="str">
        <f t="shared" si="0"/>
        <v>19</v>
      </c>
      <c r="B54" t="str">
        <f t="shared" si="10"/>
        <v>01</v>
      </c>
      <c r="C54" s="1">
        <v>43286.571909722225</v>
      </c>
      <c r="D54" t="str">
        <f t="shared" si="2"/>
        <v>V</v>
      </c>
      <c r="E54" t="s">
        <v>328</v>
      </c>
      <c r="I54" t="s">
        <v>55</v>
      </c>
      <c r="J54" s="2">
        <v>43294</v>
      </c>
      <c r="K54" t="s">
        <v>51</v>
      </c>
      <c r="L54" t="str">
        <f t="shared" si="11"/>
        <v>22</v>
      </c>
      <c r="M54" t="s">
        <v>260</v>
      </c>
      <c r="N54" t="str">
        <f t="shared" si="12"/>
        <v>221078</v>
      </c>
      <c r="O54" t="s">
        <v>299</v>
      </c>
      <c r="P54" t="str">
        <f t="shared" si="5"/>
        <v>3996</v>
      </c>
      <c r="Q54" t="s">
        <v>36</v>
      </c>
      <c r="R54">
        <v>889996</v>
      </c>
      <c r="S54" t="s">
        <v>299</v>
      </c>
      <c r="T54" t="str">
        <f t="shared" si="6"/>
        <v>889</v>
      </c>
      <c r="U54" t="s">
        <v>198</v>
      </c>
      <c r="V54" t="str">
        <f>"10"</f>
        <v>10</v>
      </c>
      <c r="W54" t="s">
        <v>52</v>
      </c>
      <c r="X54" t="str">
        <f>"E4105"</f>
        <v>E4105</v>
      </c>
      <c r="Y54" t="s">
        <v>215</v>
      </c>
      <c r="Z54" t="s">
        <v>300</v>
      </c>
      <c r="AA54" t="s">
        <v>301</v>
      </c>
      <c r="AB54" t="str">
        <f>""</f>
        <v/>
      </c>
      <c r="AF54" t="s">
        <v>39</v>
      </c>
      <c r="AG54">
        <v>0</v>
      </c>
      <c r="AH54">
        <v>0</v>
      </c>
      <c r="AI54">
        <v>751.92</v>
      </c>
      <c r="AJ54">
        <v>0</v>
      </c>
    </row>
    <row r="55" spans="1:36" x14ac:dyDescent="0.3">
      <c r="A55" t="str">
        <f t="shared" si="0"/>
        <v>19</v>
      </c>
      <c r="B55" t="str">
        <f t="shared" si="10"/>
        <v>01</v>
      </c>
      <c r="C55" s="1">
        <v>43300.619814814818</v>
      </c>
      <c r="D55" t="str">
        <f t="shared" si="2"/>
        <v>V</v>
      </c>
      <c r="E55" t="s">
        <v>329</v>
      </c>
      <c r="I55" t="s">
        <v>50</v>
      </c>
      <c r="J55" s="2">
        <v>43308</v>
      </c>
      <c r="K55" t="s">
        <v>51</v>
      </c>
      <c r="L55" t="str">
        <f t="shared" si="11"/>
        <v>22</v>
      </c>
      <c r="M55" t="s">
        <v>260</v>
      </c>
      <c r="N55" t="str">
        <f t="shared" si="12"/>
        <v>221078</v>
      </c>
      <c r="O55" t="s">
        <v>299</v>
      </c>
      <c r="P55" t="str">
        <f t="shared" si="5"/>
        <v>3996</v>
      </c>
      <c r="Q55" t="s">
        <v>36</v>
      </c>
      <c r="R55">
        <v>889996</v>
      </c>
      <c r="S55" t="s">
        <v>299</v>
      </c>
      <c r="T55" t="str">
        <f t="shared" si="6"/>
        <v>889</v>
      </c>
      <c r="U55" t="s">
        <v>198</v>
      </c>
      <c r="V55" t="str">
        <f>"10"</f>
        <v>10</v>
      </c>
      <c r="W55" t="s">
        <v>52</v>
      </c>
      <c r="X55" t="str">
        <f>"E4105"</f>
        <v>E4105</v>
      </c>
      <c r="Y55" t="s">
        <v>215</v>
      </c>
      <c r="Z55" t="s">
        <v>300</v>
      </c>
      <c r="AA55" t="s">
        <v>301</v>
      </c>
      <c r="AB55" t="str">
        <f>""</f>
        <v/>
      </c>
      <c r="AF55" t="s">
        <v>39</v>
      </c>
      <c r="AG55">
        <v>0</v>
      </c>
      <c r="AH55">
        <v>0</v>
      </c>
      <c r="AI55">
        <v>811.2</v>
      </c>
      <c r="AJ55">
        <v>0</v>
      </c>
    </row>
    <row r="56" spans="1:36" x14ac:dyDescent="0.3">
      <c r="A56" t="str">
        <f t="shared" si="0"/>
        <v>19</v>
      </c>
      <c r="B56" t="str">
        <f t="shared" si="10"/>
        <v>01</v>
      </c>
      <c r="C56" s="1">
        <v>43300.332268518519</v>
      </c>
      <c r="D56" t="str">
        <f t="shared" si="2"/>
        <v>V</v>
      </c>
      <c r="E56" t="s">
        <v>312</v>
      </c>
      <c r="G56" t="s">
        <v>298</v>
      </c>
      <c r="I56" t="s">
        <v>298</v>
      </c>
      <c r="J56" s="2">
        <v>43299</v>
      </c>
      <c r="K56" t="s">
        <v>263</v>
      </c>
      <c r="L56" t="str">
        <f t="shared" si="11"/>
        <v>22</v>
      </c>
      <c r="M56" t="s">
        <v>260</v>
      </c>
      <c r="N56" t="str">
        <f t="shared" si="12"/>
        <v>221078</v>
      </c>
      <c r="O56" t="s">
        <v>299</v>
      </c>
      <c r="P56" t="str">
        <f t="shared" si="5"/>
        <v>3996</v>
      </c>
      <c r="Q56" t="s">
        <v>36</v>
      </c>
      <c r="R56">
        <v>889996</v>
      </c>
      <c r="S56" t="s">
        <v>299</v>
      </c>
      <c r="T56" t="str">
        <f t="shared" si="6"/>
        <v>889</v>
      </c>
      <c r="U56" t="s">
        <v>198</v>
      </c>
      <c r="V56" t="str">
        <f t="shared" ref="V56:V91" si="15">"60"</f>
        <v>60</v>
      </c>
      <c r="W56" t="s">
        <v>264</v>
      </c>
      <c r="X56" t="str">
        <f t="shared" ref="X56:X90" si="16">"E5982"</f>
        <v>E5982</v>
      </c>
      <c r="Y56" t="s">
        <v>265</v>
      </c>
      <c r="Z56" t="s">
        <v>300</v>
      </c>
      <c r="AA56" t="s">
        <v>301</v>
      </c>
      <c r="AB56" t="str">
        <f>""</f>
        <v/>
      </c>
      <c r="AF56" t="s">
        <v>39</v>
      </c>
      <c r="AG56">
        <v>0</v>
      </c>
      <c r="AH56">
        <v>0</v>
      </c>
      <c r="AI56">
        <v>7.3</v>
      </c>
      <c r="AJ56">
        <v>0</v>
      </c>
    </row>
    <row r="57" spans="1:36" x14ac:dyDescent="0.3">
      <c r="A57" t="str">
        <f t="shared" si="0"/>
        <v>19</v>
      </c>
      <c r="B57" t="str">
        <f t="shared" si="10"/>
        <v>01</v>
      </c>
      <c r="C57" s="1">
        <v>43312.662326388891</v>
      </c>
      <c r="D57" t="str">
        <f t="shared" si="2"/>
        <v>V</v>
      </c>
      <c r="E57" t="s">
        <v>338</v>
      </c>
      <c r="G57" t="s">
        <v>339</v>
      </c>
      <c r="I57" t="s">
        <v>339</v>
      </c>
      <c r="J57" s="2">
        <v>43305</v>
      </c>
      <c r="K57" t="s">
        <v>263</v>
      </c>
      <c r="L57" t="str">
        <f t="shared" si="11"/>
        <v>22</v>
      </c>
      <c r="M57" t="s">
        <v>260</v>
      </c>
      <c r="N57" t="str">
        <f t="shared" si="12"/>
        <v>221078</v>
      </c>
      <c r="O57" t="s">
        <v>299</v>
      </c>
      <c r="P57" t="str">
        <f t="shared" si="5"/>
        <v>3996</v>
      </c>
      <c r="Q57" t="s">
        <v>36</v>
      </c>
      <c r="R57">
        <v>889996</v>
      </c>
      <c r="S57" t="s">
        <v>299</v>
      </c>
      <c r="T57" t="str">
        <f t="shared" si="6"/>
        <v>889</v>
      </c>
      <c r="U57" t="s">
        <v>198</v>
      </c>
      <c r="V57" t="str">
        <f t="shared" si="15"/>
        <v>60</v>
      </c>
      <c r="W57" t="s">
        <v>264</v>
      </c>
      <c r="X57" t="str">
        <f t="shared" si="16"/>
        <v>E5982</v>
      </c>
      <c r="Y57" t="s">
        <v>265</v>
      </c>
      <c r="Z57" t="s">
        <v>300</v>
      </c>
      <c r="AA57" t="s">
        <v>301</v>
      </c>
      <c r="AB57" t="str">
        <f>""</f>
        <v/>
      </c>
      <c r="AF57" t="s">
        <v>39</v>
      </c>
      <c r="AG57">
        <v>0</v>
      </c>
      <c r="AH57">
        <v>0</v>
      </c>
      <c r="AI57">
        <v>4.72</v>
      </c>
      <c r="AJ57">
        <v>0</v>
      </c>
    </row>
    <row r="58" spans="1:36" x14ac:dyDescent="0.3">
      <c r="A58" t="str">
        <f t="shared" si="0"/>
        <v>19</v>
      </c>
      <c r="B58" t="str">
        <f t="shared" si="10"/>
        <v>01</v>
      </c>
      <c r="C58" s="1">
        <v>43312.661597222221</v>
      </c>
      <c r="D58" t="str">
        <f t="shared" si="2"/>
        <v>V</v>
      </c>
      <c r="E58" t="s">
        <v>340</v>
      </c>
      <c r="F58">
        <v>952135</v>
      </c>
      <c r="I58" t="s">
        <v>341</v>
      </c>
      <c r="J58" s="2">
        <v>43312</v>
      </c>
      <c r="K58" t="s">
        <v>263</v>
      </c>
      <c r="L58" t="str">
        <f t="shared" si="11"/>
        <v>22</v>
      </c>
      <c r="M58" t="s">
        <v>260</v>
      </c>
      <c r="N58" t="str">
        <f t="shared" si="12"/>
        <v>221078</v>
      </c>
      <c r="O58" t="s">
        <v>299</v>
      </c>
      <c r="P58" t="str">
        <f t="shared" si="5"/>
        <v>3996</v>
      </c>
      <c r="Q58" t="s">
        <v>36</v>
      </c>
      <c r="R58">
        <v>889996</v>
      </c>
      <c r="S58" t="s">
        <v>299</v>
      </c>
      <c r="T58" t="str">
        <f t="shared" si="6"/>
        <v>889</v>
      </c>
      <c r="U58" t="s">
        <v>198</v>
      </c>
      <c r="V58" t="str">
        <f t="shared" si="15"/>
        <v>60</v>
      </c>
      <c r="W58" t="s">
        <v>264</v>
      </c>
      <c r="X58" t="str">
        <f t="shared" si="16"/>
        <v>E5982</v>
      </c>
      <c r="Y58" t="s">
        <v>265</v>
      </c>
      <c r="Z58" t="s">
        <v>300</v>
      </c>
      <c r="AA58" t="s">
        <v>301</v>
      </c>
      <c r="AB58" t="str">
        <f>""</f>
        <v/>
      </c>
      <c r="AF58" t="s">
        <v>39</v>
      </c>
      <c r="AG58">
        <v>0</v>
      </c>
      <c r="AH58">
        <v>0</v>
      </c>
      <c r="AI58">
        <v>110.54</v>
      </c>
      <c r="AJ58">
        <v>0</v>
      </c>
    </row>
    <row r="59" spans="1:36" x14ac:dyDescent="0.3">
      <c r="A59" t="str">
        <f t="shared" si="0"/>
        <v>19</v>
      </c>
      <c r="B59" t="str">
        <f t="shared" si="10"/>
        <v>01</v>
      </c>
      <c r="C59" s="1">
        <v>43313.391076388885</v>
      </c>
      <c r="D59" t="str">
        <f t="shared" si="2"/>
        <v>V</v>
      </c>
      <c r="E59" t="s">
        <v>305</v>
      </c>
      <c r="G59" t="s">
        <v>298</v>
      </c>
      <c r="I59" t="s">
        <v>298</v>
      </c>
      <c r="J59" s="2">
        <v>43311</v>
      </c>
      <c r="K59" t="s">
        <v>263</v>
      </c>
      <c r="L59" t="str">
        <f t="shared" si="11"/>
        <v>22</v>
      </c>
      <c r="M59" t="s">
        <v>260</v>
      </c>
      <c r="N59" t="str">
        <f t="shared" si="12"/>
        <v>221078</v>
      </c>
      <c r="O59" t="s">
        <v>299</v>
      </c>
      <c r="P59" t="str">
        <f t="shared" si="5"/>
        <v>3996</v>
      </c>
      <c r="Q59" t="s">
        <v>36</v>
      </c>
      <c r="R59">
        <v>889996</v>
      </c>
      <c r="S59" t="s">
        <v>299</v>
      </c>
      <c r="T59" t="str">
        <f t="shared" si="6"/>
        <v>889</v>
      </c>
      <c r="U59" t="s">
        <v>198</v>
      </c>
      <c r="V59" t="str">
        <f t="shared" si="15"/>
        <v>60</v>
      </c>
      <c r="W59" t="s">
        <v>264</v>
      </c>
      <c r="X59" t="str">
        <f t="shared" si="16"/>
        <v>E5982</v>
      </c>
      <c r="Y59" t="s">
        <v>265</v>
      </c>
      <c r="Z59" t="s">
        <v>300</v>
      </c>
      <c r="AA59" t="s">
        <v>301</v>
      </c>
      <c r="AB59" t="str">
        <f>""</f>
        <v/>
      </c>
      <c r="AF59" t="s">
        <v>39</v>
      </c>
      <c r="AG59">
        <v>0</v>
      </c>
      <c r="AH59">
        <v>0</v>
      </c>
      <c r="AI59">
        <v>11.7</v>
      </c>
      <c r="AJ59">
        <v>0</v>
      </c>
    </row>
    <row r="60" spans="1:36" x14ac:dyDescent="0.3">
      <c r="A60" t="str">
        <f t="shared" si="0"/>
        <v>19</v>
      </c>
      <c r="B60" t="str">
        <f t="shared" si="10"/>
        <v>01</v>
      </c>
      <c r="C60" s="1">
        <v>43314.396805555552</v>
      </c>
      <c r="D60" t="str">
        <f t="shared" si="2"/>
        <v>V</v>
      </c>
      <c r="E60" t="s">
        <v>342</v>
      </c>
      <c r="I60" t="s">
        <v>343</v>
      </c>
      <c r="J60" s="2">
        <v>43308</v>
      </c>
      <c r="K60" t="s">
        <v>263</v>
      </c>
      <c r="L60" t="str">
        <f t="shared" si="11"/>
        <v>22</v>
      </c>
      <c r="M60" t="s">
        <v>260</v>
      </c>
      <c r="N60" t="str">
        <f t="shared" si="12"/>
        <v>221078</v>
      </c>
      <c r="O60" t="s">
        <v>299</v>
      </c>
      <c r="P60" t="str">
        <f t="shared" si="5"/>
        <v>3996</v>
      </c>
      <c r="Q60" t="s">
        <v>36</v>
      </c>
      <c r="R60">
        <v>889996</v>
      </c>
      <c r="S60" t="s">
        <v>299</v>
      </c>
      <c r="T60" t="str">
        <f t="shared" si="6"/>
        <v>889</v>
      </c>
      <c r="U60" t="s">
        <v>198</v>
      </c>
      <c r="V60" t="str">
        <f t="shared" si="15"/>
        <v>60</v>
      </c>
      <c r="W60" t="s">
        <v>264</v>
      </c>
      <c r="X60" t="str">
        <f t="shared" si="16"/>
        <v>E5982</v>
      </c>
      <c r="Y60" t="s">
        <v>265</v>
      </c>
      <c r="Z60" t="s">
        <v>300</v>
      </c>
      <c r="AA60" t="s">
        <v>301</v>
      </c>
      <c r="AB60" t="str">
        <f>""</f>
        <v/>
      </c>
      <c r="AF60" t="s">
        <v>39</v>
      </c>
      <c r="AG60">
        <v>0</v>
      </c>
      <c r="AH60">
        <v>0</v>
      </c>
      <c r="AI60">
        <v>14.17</v>
      </c>
      <c r="AJ60">
        <v>0</v>
      </c>
    </row>
    <row r="61" spans="1:36" x14ac:dyDescent="0.3">
      <c r="A61" t="str">
        <f t="shared" si="0"/>
        <v>19</v>
      </c>
      <c r="B61" t="str">
        <f t="shared" si="10"/>
        <v>01</v>
      </c>
      <c r="C61" s="1">
        <v>43306.31826388889</v>
      </c>
      <c r="D61" t="str">
        <f t="shared" si="2"/>
        <v>V</v>
      </c>
      <c r="E61" t="s">
        <v>306</v>
      </c>
      <c r="G61" t="s">
        <v>298</v>
      </c>
      <c r="I61" t="s">
        <v>298</v>
      </c>
      <c r="J61" s="2">
        <v>43300</v>
      </c>
      <c r="K61" t="s">
        <v>263</v>
      </c>
      <c r="L61" t="str">
        <f t="shared" si="11"/>
        <v>22</v>
      </c>
      <c r="M61" t="s">
        <v>260</v>
      </c>
      <c r="N61" t="str">
        <f t="shared" si="12"/>
        <v>221078</v>
      </c>
      <c r="O61" t="s">
        <v>299</v>
      </c>
      <c r="P61" t="str">
        <f t="shared" si="5"/>
        <v>3996</v>
      </c>
      <c r="Q61" t="s">
        <v>36</v>
      </c>
      <c r="R61">
        <v>889996</v>
      </c>
      <c r="S61" t="s">
        <v>299</v>
      </c>
      <c r="T61" t="str">
        <f t="shared" si="6"/>
        <v>889</v>
      </c>
      <c r="U61" t="s">
        <v>198</v>
      </c>
      <c r="V61" t="str">
        <f t="shared" si="15"/>
        <v>60</v>
      </c>
      <c r="W61" t="s">
        <v>264</v>
      </c>
      <c r="X61" t="str">
        <f t="shared" si="16"/>
        <v>E5982</v>
      </c>
      <c r="Y61" t="s">
        <v>265</v>
      </c>
      <c r="Z61" t="s">
        <v>300</v>
      </c>
      <c r="AA61" t="s">
        <v>301</v>
      </c>
      <c r="AB61" t="str">
        <f>""</f>
        <v/>
      </c>
      <c r="AF61" t="s">
        <v>39</v>
      </c>
      <c r="AG61">
        <v>0</v>
      </c>
      <c r="AH61">
        <v>0</v>
      </c>
      <c r="AI61">
        <v>14</v>
      </c>
      <c r="AJ61">
        <v>0</v>
      </c>
    </row>
    <row r="62" spans="1:36" x14ac:dyDescent="0.3">
      <c r="A62" t="str">
        <f t="shared" si="0"/>
        <v>19</v>
      </c>
      <c r="B62" t="str">
        <f t="shared" si="10"/>
        <v>01</v>
      </c>
      <c r="C62" s="1">
        <v>43286.572395833333</v>
      </c>
      <c r="D62" t="str">
        <f t="shared" si="2"/>
        <v>V</v>
      </c>
      <c r="E62" t="s">
        <v>328</v>
      </c>
      <c r="I62" t="s">
        <v>55</v>
      </c>
      <c r="J62" s="2">
        <v>43294</v>
      </c>
      <c r="K62" t="s">
        <v>263</v>
      </c>
      <c r="L62" t="str">
        <f t="shared" si="11"/>
        <v>22</v>
      </c>
      <c r="M62" t="s">
        <v>260</v>
      </c>
      <c r="N62" t="str">
        <f t="shared" si="12"/>
        <v>221078</v>
      </c>
      <c r="O62" t="s">
        <v>299</v>
      </c>
      <c r="P62" t="str">
        <f t="shared" si="5"/>
        <v>3996</v>
      </c>
      <c r="Q62" t="s">
        <v>36</v>
      </c>
      <c r="R62">
        <v>889996</v>
      </c>
      <c r="S62" t="s">
        <v>299</v>
      </c>
      <c r="T62" t="str">
        <f t="shared" si="6"/>
        <v>889</v>
      </c>
      <c r="U62" t="s">
        <v>198</v>
      </c>
      <c r="V62" t="str">
        <f t="shared" si="15"/>
        <v>60</v>
      </c>
      <c r="W62" t="s">
        <v>264</v>
      </c>
      <c r="X62" t="str">
        <f t="shared" si="16"/>
        <v>E5982</v>
      </c>
      <c r="Y62" t="s">
        <v>265</v>
      </c>
      <c r="Z62" t="s">
        <v>300</v>
      </c>
      <c r="AA62" t="s">
        <v>301</v>
      </c>
      <c r="AB62" t="str">
        <f>""</f>
        <v/>
      </c>
      <c r="AF62" t="s">
        <v>39</v>
      </c>
      <c r="AG62">
        <v>0</v>
      </c>
      <c r="AH62">
        <v>0</v>
      </c>
      <c r="AI62">
        <v>75.47</v>
      </c>
      <c r="AJ62">
        <v>0</v>
      </c>
    </row>
    <row r="63" spans="1:36" x14ac:dyDescent="0.3">
      <c r="A63" t="str">
        <f t="shared" si="0"/>
        <v>19</v>
      </c>
      <c r="B63" t="str">
        <f t="shared" si="10"/>
        <v>01</v>
      </c>
      <c r="C63" s="1">
        <v>43286.572395833333</v>
      </c>
      <c r="D63" t="str">
        <f t="shared" si="2"/>
        <v>V</v>
      </c>
      <c r="E63" t="s">
        <v>328</v>
      </c>
      <c r="I63" t="s">
        <v>55</v>
      </c>
      <c r="J63" s="2">
        <v>43294</v>
      </c>
      <c r="K63" t="s">
        <v>263</v>
      </c>
      <c r="L63" t="str">
        <f t="shared" si="11"/>
        <v>22</v>
      </c>
      <c r="M63" t="s">
        <v>260</v>
      </c>
      <c r="N63" t="str">
        <f t="shared" si="12"/>
        <v>221078</v>
      </c>
      <c r="O63" t="s">
        <v>299</v>
      </c>
      <c r="P63" t="str">
        <f t="shared" si="5"/>
        <v>3996</v>
      </c>
      <c r="Q63" t="s">
        <v>36</v>
      </c>
      <c r="R63">
        <v>889996</v>
      </c>
      <c r="S63" t="s">
        <v>299</v>
      </c>
      <c r="T63" t="str">
        <f t="shared" si="6"/>
        <v>889</v>
      </c>
      <c r="U63" t="s">
        <v>198</v>
      </c>
      <c r="V63" t="str">
        <f t="shared" si="15"/>
        <v>60</v>
      </c>
      <c r="W63" t="s">
        <v>264</v>
      </c>
      <c r="X63" t="str">
        <f t="shared" si="16"/>
        <v>E5982</v>
      </c>
      <c r="Y63" t="s">
        <v>265</v>
      </c>
      <c r="Z63" t="s">
        <v>300</v>
      </c>
      <c r="AA63" t="s">
        <v>301</v>
      </c>
      <c r="AB63" t="str">
        <f>""</f>
        <v/>
      </c>
      <c r="AF63" t="s">
        <v>39</v>
      </c>
      <c r="AG63">
        <v>0</v>
      </c>
      <c r="AH63">
        <v>0</v>
      </c>
      <c r="AI63">
        <v>53.33</v>
      </c>
      <c r="AJ63">
        <v>0</v>
      </c>
    </row>
    <row r="64" spans="1:36" x14ac:dyDescent="0.3">
      <c r="A64" t="str">
        <f t="shared" si="0"/>
        <v>19</v>
      </c>
      <c r="B64" t="str">
        <f t="shared" si="10"/>
        <v>01</v>
      </c>
      <c r="C64" s="1">
        <v>43286.572395833333</v>
      </c>
      <c r="D64" t="str">
        <f t="shared" si="2"/>
        <v>V</v>
      </c>
      <c r="E64" t="s">
        <v>328</v>
      </c>
      <c r="I64" t="s">
        <v>55</v>
      </c>
      <c r="J64" s="2">
        <v>43294</v>
      </c>
      <c r="K64" t="s">
        <v>263</v>
      </c>
      <c r="L64" t="str">
        <f t="shared" si="11"/>
        <v>22</v>
      </c>
      <c r="M64" t="s">
        <v>260</v>
      </c>
      <c r="N64" t="str">
        <f t="shared" si="12"/>
        <v>221078</v>
      </c>
      <c r="O64" t="s">
        <v>299</v>
      </c>
      <c r="P64" t="str">
        <f t="shared" si="5"/>
        <v>3996</v>
      </c>
      <c r="Q64" t="s">
        <v>36</v>
      </c>
      <c r="R64">
        <v>889996</v>
      </c>
      <c r="S64" t="s">
        <v>299</v>
      </c>
      <c r="T64" t="str">
        <f t="shared" si="6"/>
        <v>889</v>
      </c>
      <c r="U64" t="s">
        <v>198</v>
      </c>
      <c r="V64" t="str">
        <f t="shared" si="15"/>
        <v>60</v>
      </c>
      <c r="W64" t="s">
        <v>264</v>
      </c>
      <c r="X64" t="str">
        <f t="shared" si="16"/>
        <v>E5982</v>
      </c>
      <c r="Y64" t="s">
        <v>265</v>
      </c>
      <c r="Z64" t="s">
        <v>300</v>
      </c>
      <c r="AA64" t="s">
        <v>301</v>
      </c>
      <c r="AB64" t="str">
        <f>""</f>
        <v/>
      </c>
      <c r="AF64" t="s">
        <v>39</v>
      </c>
      <c r="AG64">
        <v>0</v>
      </c>
      <c r="AH64">
        <v>0</v>
      </c>
      <c r="AI64">
        <v>180.54</v>
      </c>
      <c r="AJ64">
        <v>0</v>
      </c>
    </row>
    <row r="65" spans="1:36" x14ac:dyDescent="0.3">
      <c r="A65" t="str">
        <f t="shared" si="0"/>
        <v>19</v>
      </c>
      <c r="B65" t="str">
        <f t="shared" si="10"/>
        <v>01</v>
      </c>
      <c r="C65" s="1">
        <v>43286.572384259256</v>
      </c>
      <c r="D65" t="str">
        <f t="shared" si="2"/>
        <v>V</v>
      </c>
      <c r="E65" t="s">
        <v>328</v>
      </c>
      <c r="I65" t="s">
        <v>55</v>
      </c>
      <c r="J65" s="2">
        <v>43294</v>
      </c>
      <c r="K65" t="s">
        <v>263</v>
      </c>
      <c r="L65" t="str">
        <f t="shared" si="11"/>
        <v>22</v>
      </c>
      <c r="M65" t="s">
        <v>260</v>
      </c>
      <c r="N65" t="str">
        <f t="shared" si="12"/>
        <v>221078</v>
      </c>
      <c r="O65" t="s">
        <v>299</v>
      </c>
      <c r="P65" t="str">
        <f t="shared" si="5"/>
        <v>3996</v>
      </c>
      <c r="Q65" t="s">
        <v>36</v>
      </c>
      <c r="R65">
        <v>889996</v>
      </c>
      <c r="S65" t="s">
        <v>299</v>
      </c>
      <c r="T65" t="str">
        <f t="shared" si="6"/>
        <v>889</v>
      </c>
      <c r="U65" t="s">
        <v>198</v>
      </c>
      <c r="V65" t="str">
        <f t="shared" si="15"/>
        <v>60</v>
      </c>
      <c r="W65" t="s">
        <v>264</v>
      </c>
      <c r="X65" t="str">
        <f t="shared" si="16"/>
        <v>E5982</v>
      </c>
      <c r="Y65" t="s">
        <v>265</v>
      </c>
      <c r="Z65" t="s">
        <v>300</v>
      </c>
      <c r="AA65" t="s">
        <v>301</v>
      </c>
      <c r="AB65" t="str">
        <f>""</f>
        <v/>
      </c>
      <c r="AF65" t="s">
        <v>39</v>
      </c>
      <c r="AG65">
        <v>0</v>
      </c>
      <c r="AH65">
        <v>0</v>
      </c>
      <c r="AI65">
        <v>288.60000000000002</v>
      </c>
      <c r="AJ65">
        <v>0</v>
      </c>
    </row>
    <row r="66" spans="1:36" x14ac:dyDescent="0.3">
      <c r="A66" t="str">
        <f t="shared" ref="A66:A129" si="17">"19"</f>
        <v>19</v>
      </c>
      <c r="B66" t="str">
        <f t="shared" ref="B66:B97" si="18">"01"</f>
        <v>01</v>
      </c>
      <c r="C66" s="1">
        <v>43286.572384259256</v>
      </c>
      <c r="D66" t="str">
        <f t="shared" ref="D66:D129" si="19">"V"</f>
        <v>V</v>
      </c>
      <c r="E66" t="s">
        <v>328</v>
      </c>
      <c r="I66" t="s">
        <v>55</v>
      </c>
      <c r="J66" s="2">
        <v>43294</v>
      </c>
      <c r="K66" t="s">
        <v>263</v>
      </c>
      <c r="L66" t="str">
        <f t="shared" si="11"/>
        <v>22</v>
      </c>
      <c r="M66" t="s">
        <v>260</v>
      </c>
      <c r="N66" t="str">
        <f t="shared" si="12"/>
        <v>221078</v>
      </c>
      <c r="O66" t="s">
        <v>299</v>
      </c>
      <c r="P66" t="str">
        <f t="shared" ref="P66:P129" si="20">"3996"</f>
        <v>3996</v>
      </c>
      <c r="Q66" t="s">
        <v>36</v>
      </c>
      <c r="R66">
        <v>889996</v>
      </c>
      <c r="S66" t="s">
        <v>299</v>
      </c>
      <c r="T66" t="str">
        <f t="shared" ref="T66:T129" si="21">"889"</f>
        <v>889</v>
      </c>
      <c r="U66" t="s">
        <v>198</v>
      </c>
      <c r="V66" t="str">
        <f t="shared" si="15"/>
        <v>60</v>
      </c>
      <c r="W66" t="s">
        <v>264</v>
      </c>
      <c r="X66" t="str">
        <f t="shared" si="16"/>
        <v>E5982</v>
      </c>
      <c r="Y66" t="s">
        <v>265</v>
      </c>
      <c r="Z66" t="s">
        <v>300</v>
      </c>
      <c r="AA66" t="s">
        <v>301</v>
      </c>
      <c r="AB66" t="str">
        <f>""</f>
        <v/>
      </c>
      <c r="AF66" t="s">
        <v>39</v>
      </c>
      <c r="AG66">
        <v>0</v>
      </c>
      <c r="AH66">
        <v>0</v>
      </c>
      <c r="AI66">
        <v>890.89</v>
      </c>
      <c r="AJ66">
        <v>0</v>
      </c>
    </row>
    <row r="67" spans="1:36" x14ac:dyDescent="0.3">
      <c r="A67" t="str">
        <f t="shared" si="17"/>
        <v>19</v>
      </c>
      <c r="B67" t="str">
        <f t="shared" si="18"/>
        <v>01</v>
      </c>
      <c r="C67" s="1">
        <v>43286.572384259256</v>
      </c>
      <c r="D67" t="str">
        <f t="shared" si="19"/>
        <v>V</v>
      </c>
      <c r="E67" t="s">
        <v>328</v>
      </c>
      <c r="I67" t="s">
        <v>55</v>
      </c>
      <c r="J67" s="2">
        <v>43294</v>
      </c>
      <c r="K67" t="s">
        <v>263</v>
      </c>
      <c r="L67" t="str">
        <f t="shared" ref="L67:L98" si="22">"22"</f>
        <v>22</v>
      </c>
      <c r="M67" t="s">
        <v>260</v>
      </c>
      <c r="N67" t="str">
        <f t="shared" ref="N67:N98" si="23">"221078"</f>
        <v>221078</v>
      </c>
      <c r="O67" t="s">
        <v>299</v>
      </c>
      <c r="P67" t="str">
        <f t="shared" si="20"/>
        <v>3996</v>
      </c>
      <c r="Q67" t="s">
        <v>36</v>
      </c>
      <c r="R67">
        <v>889996</v>
      </c>
      <c r="S67" t="s">
        <v>299</v>
      </c>
      <c r="T67" t="str">
        <f t="shared" si="21"/>
        <v>889</v>
      </c>
      <c r="U67" t="s">
        <v>198</v>
      </c>
      <c r="V67" t="str">
        <f t="shared" si="15"/>
        <v>60</v>
      </c>
      <c r="W67" t="s">
        <v>264</v>
      </c>
      <c r="X67" t="str">
        <f t="shared" si="16"/>
        <v>E5982</v>
      </c>
      <c r="Y67" t="s">
        <v>265</v>
      </c>
      <c r="Z67" t="s">
        <v>300</v>
      </c>
      <c r="AA67" t="s">
        <v>301</v>
      </c>
      <c r="AB67" t="str">
        <f>""</f>
        <v/>
      </c>
      <c r="AF67" t="s">
        <v>39</v>
      </c>
      <c r="AG67">
        <v>0</v>
      </c>
      <c r="AH67">
        <v>0</v>
      </c>
      <c r="AI67">
        <v>83.54</v>
      </c>
      <c r="AJ67">
        <v>0</v>
      </c>
    </row>
    <row r="68" spans="1:36" x14ac:dyDescent="0.3">
      <c r="A68" t="str">
        <f t="shared" si="17"/>
        <v>19</v>
      </c>
      <c r="B68" t="str">
        <f t="shared" si="18"/>
        <v>01</v>
      </c>
      <c r="C68" s="1">
        <v>43286.575150462966</v>
      </c>
      <c r="D68" t="str">
        <f t="shared" si="19"/>
        <v>V</v>
      </c>
      <c r="E68" t="s">
        <v>322</v>
      </c>
      <c r="I68" t="s">
        <v>55</v>
      </c>
      <c r="J68" s="2">
        <v>43294</v>
      </c>
      <c r="K68" t="s">
        <v>263</v>
      </c>
      <c r="L68" t="str">
        <f t="shared" si="22"/>
        <v>22</v>
      </c>
      <c r="M68" t="s">
        <v>260</v>
      </c>
      <c r="N68" t="str">
        <f t="shared" si="23"/>
        <v>221078</v>
      </c>
      <c r="O68" t="s">
        <v>299</v>
      </c>
      <c r="P68" t="str">
        <f t="shared" si="20"/>
        <v>3996</v>
      </c>
      <c r="Q68" t="s">
        <v>36</v>
      </c>
      <c r="R68">
        <v>889996</v>
      </c>
      <c r="S68" t="s">
        <v>299</v>
      </c>
      <c r="T68" t="str">
        <f t="shared" si="21"/>
        <v>889</v>
      </c>
      <c r="U68" t="s">
        <v>198</v>
      </c>
      <c r="V68" t="str">
        <f t="shared" si="15"/>
        <v>60</v>
      </c>
      <c r="W68" t="s">
        <v>264</v>
      </c>
      <c r="X68" t="str">
        <f t="shared" si="16"/>
        <v>E5982</v>
      </c>
      <c r="Y68" t="s">
        <v>265</v>
      </c>
      <c r="Z68" t="s">
        <v>300</v>
      </c>
      <c r="AA68" t="s">
        <v>301</v>
      </c>
      <c r="AB68" t="str">
        <f>""</f>
        <v/>
      </c>
      <c r="AF68" t="s">
        <v>39</v>
      </c>
      <c r="AG68">
        <v>0</v>
      </c>
      <c r="AH68">
        <v>0</v>
      </c>
      <c r="AI68">
        <v>15.71</v>
      </c>
      <c r="AJ68">
        <v>0</v>
      </c>
    </row>
    <row r="69" spans="1:36" x14ac:dyDescent="0.3">
      <c r="A69" t="str">
        <f t="shared" si="17"/>
        <v>19</v>
      </c>
      <c r="B69" t="str">
        <f t="shared" si="18"/>
        <v>01</v>
      </c>
      <c r="C69" s="1">
        <v>43286.575150462966</v>
      </c>
      <c r="D69" t="str">
        <f t="shared" si="19"/>
        <v>V</v>
      </c>
      <c r="E69" t="s">
        <v>322</v>
      </c>
      <c r="I69" t="s">
        <v>55</v>
      </c>
      <c r="J69" s="2">
        <v>43294</v>
      </c>
      <c r="K69" t="s">
        <v>263</v>
      </c>
      <c r="L69" t="str">
        <f t="shared" si="22"/>
        <v>22</v>
      </c>
      <c r="M69" t="s">
        <v>260</v>
      </c>
      <c r="N69" t="str">
        <f t="shared" si="23"/>
        <v>221078</v>
      </c>
      <c r="O69" t="s">
        <v>299</v>
      </c>
      <c r="P69" t="str">
        <f t="shared" si="20"/>
        <v>3996</v>
      </c>
      <c r="Q69" t="s">
        <v>36</v>
      </c>
      <c r="R69">
        <v>889996</v>
      </c>
      <c r="S69" t="s">
        <v>299</v>
      </c>
      <c r="T69" t="str">
        <f t="shared" si="21"/>
        <v>889</v>
      </c>
      <c r="U69" t="s">
        <v>198</v>
      </c>
      <c r="V69" t="str">
        <f t="shared" si="15"/>
        <v>60</v>
      </c>
      <c r="W69" t="s">
        <v>264</v>
      </c>
      <c r="X69" t="str">
        <f t="shared" si="16"/>
        <v>E5982</v>
      </c>
      <c r="Y69" t="s">
        <v>265</v>
      </c>
      <c r="Z69" t="s">
        <v>300</v>
      </c>
      <c r="AA69" t="s">
        <v>301</v>
      </c>
      <c r="AB69" t="str">
        <f>""</f>
        <v/>
      </c>
      <c r="AF69" t="s">
        <v>39</v>
      </c>
      <c r="AG69">
        <v>0</v>
      </c>
      <c r="AH69">
        <v>0</v>
      </c>
      <c r="AI69">
        <v>2.0299999999999998</v>
      </c>
      <c r="AJ69">
        <v>0</v>
      </c>
    </row>
    <row r="70" spans="1:36" x14ac:dyDescent="0.3">
      <c r="A70" t="str">
        <f t="shared" si="17"/>
        <v>19</v>
      </c>
      <c r="B70" t="str">
        <f t="shared" si="18"/>
        <v>01</v>
      </c>
      <c r="C70" s="1">
        <v>43286.575150462966</v>
      </c>
      <c r="D70" t="str">
        <f t="shared" si="19"/>
        <v>V</v>
      </c>
      <c r="E70" t="s">
        <v>322</v>
      </c>
      <c r="I70" t="s">
        <v>55</v>
      </c>
      <c r="J70" s="2">
        <v>43294</v>
      </c>
      <c r="K70" t="s">
        <v>263</v>
      </c>
      <c r="L70" t="str">
        <f t="shared" si="22"/>
        <v>22</v>
      </c>
      <c r="M70" t="s">
        <v>260</v>
      </c>
      <c r="N70" t="str">
        <f t="shared" si="23"/>
        <v>221078</v>
      </c>
      <c r="O70" t="s">
        <v>299</v>
      </c>
      <c r="P70" t="str">
        <f t="shared" si="20"/>
        <v>3996</v>
      </c>
      <c r="Q70" t="s">
        <v>36</v>
      </c>
      <c r="R70">
        <v>889996</v>
      </c>
      <c r="S70" t="s">
        <v>299</v>
      </c>
      <c r="T70" t="str">
        <f t="shared" si="21"/>
        <v>889</v>
      </c>
      <c r="U70" t="s">
        <v>198</v>
      </c>
      <c r="V70" t="str">
        <f t="shared" si="15"/>
        <v>60</v>
      </c>
      <c r="W70" t="s">
        <v>264</v>
      </c>
      <c r="X70" t="str">
        <f t="shared" si="16"/>
        <v>E5982</v>
      </c>
      <c r="Y70" t="s">
        <v>265</v>
      </c>
      <c r="Z70" t="s">
        <v>300</v>
      </c>
      <c r="AA70" t="s">
        <v>301</v>
      </c>
      <c r="AB70" t="str">
        <f>""</f>
        <v/>
      </c>
      <c r="AF70" t="s">
        <v>39</v>
      </c>
      <c r="AG70">
        <v>0</v>
      </c>
      <c r="AH70">
        <v>0</v>
      </c>
      <c r="AI70">
        <v>319.86</v>
      </c>
      <c r="AJ70">
        <v>0</v>
      </c>
    </row>
    <row r="71" spans="1:36" x14ac:dyDescent="0.3">
      <c r="A71" t="str">
        <f t="shared" si="17"/>
        <v>19</v>
      </c>
      <c r="B71" t="str">
        <f t="shared" si="18"/>
        <v>01</v>
      </c>
      <c r="C71" s="1">
        <v>43291.358935185184</v>
      </c>
      <c r="D71" t="str">
        <f t="shared" si="19"/>
        <v>V</v>
      </c>
      <c r="E71" t="s">
        <v>307</v>
      </c>
      <c r="G71" t="s">
        <v>298</v>
      </c>
      <c r="I71" t="s">
        <v>298</v>
      </c>
      <c r="J71" s="2">
        <v>43290</v>
      </c>
      <c r="K71" t="s">
        <v>263</v>
      </c>
      <c r="L71" t="str">
        <f t="shared" si="22"/>
        <v>22</v>
      </c>
      <c r="M71" t="s">
        <v>260</v>
      </c>
      <c r="N71" t="str">
        <f t="shared" si="23"/>
        <v>221078</v>
      </c>
      <c r="O71" t="s">
        <v>299</v>
      </c>
      <c r="P71" t="str">
        <f t="shared" si="20"/>
        <v>3996</v>
      </c>
      <c r="Q71" t="s">
        <v>36</v>
      </c>
      <c r="R71">
        <v>889996</v>
      </c>
      <c r="S71" t="s">
        <v>299</v>
      </c>
      <c r="T71" t="str">
        <f t="shared" si="21"/>
        <v>889</v>
      </c>
      <c r="U71" t="s">
        <v>198</v>
      </c>
      <c r="V71" t="str">
        <f t="shared" si="15"/>
        <v>60</v>
      </c>
      <c r="W71" t="s">
        <v>264</v>
      </c>
      <c r="X71" t="str">
        <f t="shared" si="16"/>
        <v>E5982</v>
      </c>
      <c r="Y71" t="s">
        <v>265</v>
      </c>
      <c r="Z71" t="s">
        <v>300</v>
      </c>
      <c r="AA71" t="s">
        <v>301</v>
      </c>
      <c r="AB71" t="str">
        <f>""</f>
        <v/>
      </c>
      <c r="AF71" t="s">
        <v>39</v>
      </c>
      <c r="AG71">
        <v>0</v>
      </c>
      <c r="AH71">
        <v>0</v>
      </c>
      <c r="AI71">
        <v>7.3</v>
      </c>
      <c r="AJ71">
        <v>0</v>
      </c>
    </row>
    <row r="72" spans="1:36" x14ac:dyDescent="0.3">
      <c r="A72" t="str">
        <f t="shared" si="17"/>
        <v>19</v>
      </c>
      <c r="B72" t="str">
        <f t="shared" si="18"/>
        <v>01</v>
      </c>
      <c r="C72" s="1">
        <v>43286.575138888889</v>
      </c>
      <c r="D72" t="str">
        <f t="shared" si="19"/>
        <v>V</v>
      </c>
      <c r="E72" t="s">
        <v>322</v>
      </c>
      <c r="I72" t="s">
        <v>55</v>
      </c>
      <c r="J72" s="2">
        <v>43294</v>
      </c>
      <c r="K72" t="s">
        <v>263</v>
      </c>
      <c r="L72" t="str">
        <f t="shared" si="22"/>
        <v>22</v>
      </c>
      <c r="M72" t="s">
        <v>260</v>
      </c>
      <c r="N72" t="str">
        <f t="shared" si="23"/>
        <v>221078</v>
      </c>
      <c r="O72" t="s">
        <v>299</v>
      </c>
      <c r="P72" t="str">
        <f t="shared" si="20"/>
        <v>3996</v>
      </c>
      <c r="Q72" t="s">
        <v>36</v>
      </c>
      <c r="R72">
        <v>889996</v>
      </c>
      <c r="S72" t="s">
        <v>299</v>
      </c>
      <c r="T72" t="str">
        <f t="shared" si="21"/>
        <v>889</v>
      </c>
      <c r="U72" t="s">
        <v>198</v>
      </c>
      <c r="V72" t="str">
        <f t="shared" si="15"/>
        <v>60</v>
      </c>
      <c r="W72" t="s">
        <v>264</v>
      </c>
      <c r="X72" t="str">
        <f t="shared" si="16"/>
        <v>E5982</v>
      </c>
      <c r="Y72" t="s">
        <v>265</v>
      </c>
      <c r="Z72" t="s">
        <v>300</v>
      </c>
      <c r="AA72" t="s">
        <v>301</v>
      </c>
      <c r="AB72" t="str">
        <f>""</f>
        <v/>
      </c>
      <c r="AF72" t="s">
        <v>39</v>
      </c>
      <c r="AG72">
        <v>0</v>
      </c>
      <c r="AH72">
        <v>0</v>
      </c>
      <c r="AI72">
        <v>98.62</v>
      </c>
      <c r="AJ72">
        <v>0</v>
      </c>
    </row>
    <row r="73" spans="1:36" x14ac:dyDescent="0.3">
      <c r="A73" t="str">
        <f t="shared" si="17"/>
        <v>19</v>
      </c>
      <c r="B73" t="str">
        <f t="shared" si="18"/>
        <v>01</v>
      </c>
      <c r="C73" s="1">
        <v>43286.652442129627</v>
      </c>
      <c r="D73" t="str">
        <f t="shared" si="19"/>
        <v>V</v>
      </c>
      <c r="E73" t="s">
        <v>320</v>
      </c>
      <c r="G73" t="s">
        <v>317</v>
      </c>
      <c r="I73" t="s">
        <v>318</v>
      </c>
      <c r="J73" s="2">
        <v>43284</v>
      </c>
      <c r="K73" t="s">
        <v>263</v>
      </c>
      <c r="L73" t="str">
        <f t="shared" si="22"/>
        <v>22</v>
      </c>
      <c r="M73" t="s">
        <v>260</v>
      </c>
      <c r="N73" t="str">
        <f t="shared" si="23"/>
        <v>221078</v>
      </c>
      <c r="O73" t="s">
        <v>299</v>
      </c>
      <c r="P73" t="str">
        <f t="shared" si="20"/>
        <v>3996</v>
      </c>
      <c r="Q73" t="s">
        <v>36</v>
      </c>
      <c r="R73">
        <v>889996</v>
      </c>
      <c r="S73" t="s">
        <v>299</v>
      </c>
      <c r="T73" t="str">
        <f t="shared" si="21"/>
        <v>889</v>
      </c>
      <c r="U73" t="s">
        <v>198</v>
      </c>
      <c r="V73" t="str">
        <f t="shared" si="15"/>
        <v>60</v>
      </c>
      <c r="W73" t="s">
        <v>264</v>
      </c>
      <c r="X73" t="str">
        <f t="shared" si="16"/>
        <v>E5982</v>
      </c>
      <c r="Y73" t="s">
        <v>265</v>
      </c>
      <c r="Z73" t="s">
        <v>300</v>
      </c>
      <c r="AA73" t="s">
        <v>301</v>
      </c>
      <c r="AB73" t="str">
        <f>""</f>
        <v/>
      </c>
      <c r="AF73" t="s">
        <v>39</v>
      </c>
      <c r="AG73">
        <v>0</v>
      </c>
      <c r="AH73">
        <v>0</v>
      </c>
      <c r="AI73">
        <v>8.24</v>
      </c>
      <c r="AJ73">
        <v>0</v>
      </c>
    </row>
    <row r="74" spans="1:36" x14ac:dyDescent="0.3">
      <c r="A74" t="str">
        <f t="shared" si="17"/>
        <v>19</v>
      </c>
      <c r="B74" t="str">
        <f t="shared" si="18"/>
        <v>01</v>
      </c>
      <c r="C74" s="1">
        <v>43300.620509259257</v>
      </c>
      <c r="D74" t="str">
        <f t="shared" si="19"/>
        <v>V</v>
      </c>
      <c r="E74" t="s">
        <v>329</v>
      </c>
      <c r="I74" t="s">
        <v>50</v>
      </c>
      <c r="J74" s="2">
        <v>43308</v>
      </c>
      <c r="K74" t="s">
        <v>263</v>
      </c>
      <c r="L74" t="str">
        <f t="shared" si="22"/>
        <v>22</v>
      </c>
      <c r="M74" t="s">
        <v>260</v>
      </c>
      <c r="N74" t="str">
        <f t="shared" si="23"/>
        <v>221078</v>
      </c>
      <c r="O74" t="s">
        <v>299</v>
      </c>
      <c r="P74" t="str">
        <f t="shared" si="20"/>
        <v>3996</v>
      </c>
      <c r="Q74" t="s">
        <v>36</v>
      </c>
      <c r="R74">
        <v>889996</v>
      </c>
      <c r="S74" t="s">
        <v>299</v>
      </c>
      <c r="T74" t="str">
        <f t="shared" si="21"/>
        <v>889</v>
      </c>
      <c r="U74" t="s">
        <v>198</v>
      </c>
      <c r="V74" t="str">
        <f t="shared" si="15"/>
        <v>60</v>
      </c>
      <c r="W74" t="s">
        <v>264</v>
      </c>
      <c r="X74" t="str">
        <f t="shared" si="16"/>
        <v>E5982</v>
      </c>
      <c r="Y74" t="s">
        <v>265</v>
      </c>
      <c r="Z74" t="s">
        <v>300</v>
      </c>
      <c r="AA74" t="s">
        <v>301</v>
      </c>
      <c r="AB74" t="str">
        <f>""</f>
        <v/>
      </c>
      <c r="AF74" t="s">
        <v>39</v>
      </c>
      <c r="AG74">
        <v>0</v>
      </c>
      <c r="AH74">
        <v>0</v>
      </c>
      <c r="AI74">
        <v>46.66</v>
      </c>
      <c r="AJ74">
        <v>0</v>
      </c>
    </row>
    <row r="75" spans="1:36" x14ac:dyDescent="0.3">
      <c r="A75" t="str">
        <f t="shared" si="17"/>
        <v>19</v>
      </c>
      <c r="B75" t="str">
        <f t="shared" si="18"/>
        <v>01</v>
      </c>
      <c r="C75" s="1">
        <v>43300.620509259257</v>
      </c>
      <c r="D75" t="str">
        <f t="shared" si="19"/>
        <v>V</v>
      </c>
      <c r="E75" t="s">
        <v>329</v>
      </c>
      <c r="I75" t="s">
        <v>50</v>
      </c>
      <c r="J75" s="2">
        <v>43308</v>
      </c>
      <c r="K75" t="s">
        <v>263</v>
      </c>
      <c r="L75" t="str">
        <f t="shared" si="22"/>
        <v>22</v>
      </c>
      <c r="M75" t="s">
        <v>260</v>
      </c>
      <c r="N75" t="str">
        <f t="shared" si="23"/>
        <v>221078</v>
      </c>
      <c r="O75" t="s">
        <v>299</v>
      </c>
      <c r="P75" t="str">
        <f t="shared" si="20"/>
        <v>3996</v>
      </c>
      <c r="Q75" t="s">
        <v>36</v>
      </c>
      <c r="R75">
        <v>889996</v>
      </c>
      <c r="S75" t="s">
        <v>299</v>
      </c>
      <c r="T75" t="str">
        <f t="shared" si="21"/>
        <v>889</v>
      </c>
      <c r="U75" t="s">
        <v>198</v>
      </c>
      <c r="V75" t="str">
        <f t="shared" si="15"/>
        <v>60</v>
      </c>
      <c r="W75" t="s">
        <v>264</v>
      </c>
      <c r="X75" t="str">
        <f t="shared" si="16"/>
        <v>E5982</v>
      </c>
      <c r="Y75" t="s">
        <v>265</v>
      </c>
      <c r="Z75" t="s">
        <v>300</v>
      </c>
      <c r="AA75" t="s">
        <v>301</v>
      </c>
      <c r="AB75" t="str">
        <f>""</f>
        <v/>
      </c>
      <c r="AF75" t="s">
        <v>39</v>
      </c>
      <c r="AG75">
        <v>0</v>
      </c>
      <c r="AH75">
        <v>0</v>
      </c>
      <c r="AI75">
        <v>174.98</v>
      </c>
      <c r="AJ75">
        <v>0</v>
      </c>
    </row>
    <row r="76" spans="1:36" x14ac:dyDescent="0.3">
      <c r="A76" t="str">
        <f t="shared" si="17"/>
        <v>19</v>
      </c>
      <c r="B76" t="str">
        <f t="shared" si="18"/>
        <v>01</v>
      </c>
      <c r="C76" s="1">
        <v>43300.620509259257</v>
      </c>
      <c r="D76" t="str">
        <f t="shared" si="19"/>
        <v>V</v>
      </c>
      <c r="E76" t="s">
        <v>329</v>
      </c>
      <c r="I76" t="s">
        <v>50</v>
      </c>
      <c r="J76" s="2">
        <v>43308</v>
      </c>
      <c r="K76" t="s">
        <v>263</v>
      </c>
      <c r="L76" t="str">
        <f t="shared" si="22"/>
        <v>22</v>
      </c>
      <c r="M76" t="s">
        <v>260</v>
      </c>
      <c r="N76" t="str">
        <f t="shared" si="23"/>
        <v>221078</v>
      </c>
      <c r="O76" t="s">
        <v>299</v>
      </c>
      <c r="P76" t="str">
        <f t="shared" si="20"/>
        <v>3996</v>
      </c>
      <c r="Q76" t="s">
        <v>36</v>
      </c>
      <c r="R76">
        <v>889996</v>
      </c>
      <c r="S76" t="s">
        <v>299</v>
      </c>
      <c r="T76" t="str">
        <f t="shared" si="21"/>
        <v>889</v>
      </c>
      <c r="U76" t="s">
        <v>198</v>
      </c>
      <c r="V76" t="str">
        <f t="shared" si="15"/>
        <v>60</v>
      </c>
      <c r="W76" t="s">
        <v>264</v>
      </c>
      <c r="X76" t="str">
        <f t="shared" si="16"/>
        <v>E5982</v>
      </c>
      <c r="Y76" t="s">
        <v>265</v>
      </c>
      <c r="Z76" t="s">
        <v>300</v>
      </c>
      <c r="AA76" t="s">
        <v>301</v>
      </c>
      <c r="AB76" t="str">
        <f>""</f>
        <v/>
      </c>
      <c r="AF76" t="s">
        <v>39</v>
      </c>
      <c r="AG76">
        <v>0</v>
      </c>
      <c r="AH76">
        <v>0</v>
      </c>
      <c r="AI76">
        <v>288.60000000000002</v>
      </c>
      <c r="AJ76">
        <v>0</v>
      </c>
    </row>
    <row r="77" spans="1:36" x14ac:dyDescent="0.3">
      <c r="A77" t="str">
        <f t="shared" si="17"/>
        <v>19</v>
      </c>
      <c r="B77" t="str">
        <f t="shared" si="18"/>
        <v>01</v>
      </c>
      <c r="C77" s="1">
        <v>43300.620509259257</v>
      </c>
      <c r="D77" t="str">
        <f t="shared" si="19"/>
        <v>V</v>
      </c>
      <c r="E77" t="s">
        <v>329</v>
      </c>
      <c r="I77" t="s">
        <v>50</v>
      </c>
      <c r="J77" s="2">
        <v>43308</v>
      </c>
      <c r="K77" t="s">
        <v>263</v>
      </c>
      <c r="L77" t="str">
        <f t="shared" si="22"/>
        <v>22</v>
      </c>
      <c r="M77" t="s">
        <v>260</v>
      </c>
      <c r="N77" t="str">
        <f t="shared" si="23"/>
        <v>221078</v>
      </c>
      <c r="O77" t="s">
        <v>299</v>
      </c>
      <c r="P77" t="str">
        <f t="shared" si="20"/>
        <v>3996</v>
      </c>
      <c r="Q77" t="s">
        <v>36</v>
      </c>
      <c r="R77">
        <v>889996</v>
      </c>
      <c r="S77" t="s">
        <v>299</v>
      </c>
      <c r="T77" t="str">
        <f t="shared" si="21"/>
        <v>889</v>
      </c>
      <c r="U77" t="s">
        <v>198</v>
      </c>
      <c r="V77" t="str">
        <f t="shared" si="15"/>
        <v>60</v>
      </c>
      <c r="W77" t="s">
        <v>264</v>
      </c>
      <c r="X77" t="str">
        <f t="shared" si="16"/>
        <v>E5982</v>
      </c>
      <c r="Y77" t="s">
        <v>265</v>
      </c>
      <c r="Z77" t="s">
        <v>300</v>
      </c>
      <c r="AA77" t="s">
        <v>301</v>
      </c>
      <c r="AB77" t="str">
        <f>""</f>
        <v/>
      </c>
      <c r="AF77" t="s">
        <v>39</v>
      </c>
      <c r="AG77">
        <v>0</v>
      </c>
      <c r="AH77">
        <v>0</v>
      </c>
      <c r="AI77">
        <v>90.12</v>
      </c>
      <c r="AJ77">
        <v>0</v>
      </c>
    </row>
    <row r="78" spans="1:36" x14ac:dyDescent="0.3">
      <c r="A78" t="str">
        <f t="shared" si="17"/>
        <v>19</v>
      </c>
      <c r="B78" t="str">
        <f t="shared" si="18"/>
        <v>01</v>
      </c>
      <c r="C78" s="1">
        <v>43298.332777777781</v>
      </c>
      <c r="D78" t="str">
        <f t="shared" si="19"/>
        <v>V</v>
      </c>
      <c r="E78" t="s">
        <v>308</v>
      </c>
      <c r="G78" t="s">
        <v>309</v>
      </c>
      <c r="I78" t="s">
        <v>309</v>
      </c>
      <c r="J78" s="2">
        <v>43290</v>
      </c>
      <c r="K78" t="s">
        <v>263</v>
      </c>
      <c r="L78" t="str">
        <f t="shared" si="22"/>
        <v>22</v>
      </c>
      <c r="M78" t="s">
        <v>260</v>
      </c>
      <c r="N78" t="str">
        <f t="shared" si="23"/>
        <v>221078</v>
      </c>
      <c r="O78" t="s">
        <v>299</v>
      </c>
      <c r="P78" t="str">
        <f t="shared" si="20"/>
        <v>3996</v>
      </c>
      <c r="Q78" t="s">
        <v>36</v>
      </c>
      <c r="R78">
        <v>889996</v>
      </c>
      <c r="S78" t="s">
        <v>299</v>
      </c>
      <c r="T78" t="str">
        <f t="shared" si="21"/>
        <v>889</v>
      </c>
      <c r="U78" t="s">
        <v>198</v>
      </c>
      <c r="V78" t="str">
        <f t="shared" si="15"/>
        <v>60</v>
      </c>
      <c r="W78" t="s">
        <v>264</v>
      </c>
      <c r="X78" t="str">
        <f t="shared" si="16"/>
        <v>E5982</v>
      </c>
      <c r="Y78" t="s">
        <v>265</v>
      </c>
      <c r="Z78" t="s">
        <v>300</v>
      </c>
      <c r="AA78" t="s">
        <v>301</v>
      </c>
      <c r="AB78" t="str">
        <f>""</f>
        <v/>
      </c>
      <c r="AF78" t="s">
        <v>39</v>
      </c>
      <c r="AG78">
        <v>0</v>
      </c>
      <c r="AH78">
        <v>0</v>
      </c>
      <c r="AI78">
        <v>38.76</v>
      </c>
      <c r="AJ78">
        <v>0</v>
      </c>
    </row>
    <row r="79" spans="1:36" x14ac:dyDescent="0.3">
      <c r="A79" t="str">
        <f t="shared" si="17"/>
        <v>19</v>
      </c>
      <c r="B79" t="str">
        <f t="shared" si="18"/>
        <v>01</v>
      </c>
      <c r="C79" s="1">
        <v>43300.403275462966</v>
      </c>
      <c r="D79" t="str">
        <f t="shared" si="19"/>
        <v>V</v>
      </c>
      <c r="E79" t="s">
        <v>310</v>
      </c>
      <c r="G79" t="s">
        <v>298</v>
      </c>
      <c r="I79" t="s">
        <v>298</v>
      </c>
      <c r="J79" s="2">
        <v>43299</v>
      </c>
      <c r="K79" t="s">
        <v>263</v>
      </c>
      <c r="L79" t="str">
        <f t="shared" si="22"/>
        <v>22</v>
      </c>
      <c r="M79" t="s">
        <v>260</v>
      </c>
      <c r="N79" t="str">
        <f t="shared" si="23"/>
        <v>221078</v>
      </c>
      <c r="O79" t="s">
        <v>299</v>
      </c>
      <c r="P79" t="str">
        <f t="shared" si="20"/>
        <v>3996</v>
      </c>
      <c r="Q79" t="s">
        <v>36</v>
      </c>
      <c r="R79">
        <v>889996</v>
      </c>
      <c r="S79" t="s">
        <v>299</v>
      </c>
      <c r="T79" t="str">
        <f t="shared" si="21"/>
        <v>889</v>
      </c>
      <c r="U79" t="s">
        <v>198</v>
      </c>
      <c r="V79" t="str">
        <f t="shared" si="15"/>
        <v>60</v>
      </c>
      <c r="W79" t="s">
        <v>264</v>
      </c>
      <c r="X79" t="str">
        <f t="shared" si="16"/>
        <v>E5982</v>
      </c>
      <c r="Y79" t="s">
        <v>265</v>
      </c>
      <c r="Z79" t="s">
        <v>300</v>
      </c>
      <c r="AA79" t="s">
        <v>301</v>
      </c>
      <c r="AB79" t="str">
        <f>""</f>
        <v/>
      </c>
      <c r="AF79" t="s">
        <v>39</v>
      </c>
      <c r="AG79">
        <v>0</v>
      </c>
      <c r="AH79">
        <v>0</v>
      </c>
      <c r="AI79">
        <v>12.7</v>
      </c>
      <c r="AJ79">
        <v>0</v>
      </c>
    </row>
    <row r="80" spans="1:36" x14ac:dyDescent="0.3">
      <c r="A80" t="str">
        <f t="shared" si="17"/>
        <v>19</v>
      </c>
      <c r="B80" t="str">
        <f t="shared" si="18"/>
        <v>01</v>
      </c>
      <c r="C80" s="1">
        <v>43300.624421296299</v>
      </c>
      <c r="D80" t="str">
        <f t="shared" si="19"/>
        <v>V</v>
      </c>
      <c r="E80" t="s">
        <v>266</v>
      </c>
      <c r="I80" t="s">
        <v>50</v>
      </c>
      <c r="J80" s="2">
        <v>43308</v>
      </c>
      <c r="K80" t="s">
        <v>263</v>
      </c>
      <c r="L80" t="str">
        <f t="shared" si="22"/>
        <v>22</v>
      </c>
      <c r="M80" t="s">
        <v>260</v>
      </c>
      <c r="N80" t="str">
        <f t="shared" si="23"/>
        <v>221078</v>
      </c>
      <c r="O80" t="s">
        <v>299</v>
      </c>
      <c r="P80" t="str">
        <f t="shared" si="20"/>
        <v>3996</v>
      </c>
      <c r="Q80" t="s">
        <v>36</v>
      </c>
      <c r="R80">
        <v>889996</v>
      </c>
      <c r="S80" t="s">
        <v>299</v>
      </c>
      <c r="T80" t="str">
        <f t="shared" si="21"/>
        <v>889</v>
      </c>
      <c r="U80" t="s">
        <v>198</v>
      </c>
      <c r="V80" t="str">
        <f t="shared" si="15"/>
        <v>60</v>
      </c>
      <c r="W80" t="s">
        <v>264</v>
      </c>
      <c r="X80" t="str">
        <f t="shared" si="16"/>
        <v>E5982</v>
      </c>
      <c r="Y80" t="s">
        <v>265</v>
      </c>
      <c r="Z80" t="s">
        <v>300</v>
      </c>
      <c r="AA80" t="s">
        <v>301</v>
      </c>
      <c r="AB80" t="str">
        <f>""</f>
        <v/>
      </c>
      <c r="AF80" t="s">
        <v>39</v>
      </c>
      <c r="AG80">
        <v>0</v>
      </c>
      <c r="AH80">
        <v>0</v>
      </c>
      <c r="AI80">
        <v>15.22</v>
      </c>
      <c r="AJ80">
        <v>0</v>
      </c>
    </row>
    <row r="81" spans="1:36" x14ac:dyDescent="0.3">
      <c r="A81" t="str">
        <f t="shared" si="17"/>
        <v>19</v>
      </c>
      <c r="B81" t="str">
        <f t="shared" si="18"/>
        <v>01</v>
      </c>
      <c r="C81" s="1">
        <v>43300.624421296299</v>
      </c>
      <c r="D81" t="str">
        <f t="shared" si="19"/>
        <v>V</v>
      </c>
      <c r="E81" t="s">
        <v>266</v>
      </c>
      <c r="I81" t="s">
        <v>50</v>
      </c>
      <c r="J81" s="2">
        <v>43308</v>
      </c>
      <c r="K81" t="s">
        <v>263</v>
      </c>
      <c r="L81" t="str">
        <f t="shared" si="22"/>
        <v>22</v>
      </c>
      <c r="M81" t="s">
        <v>260</v>
      </c>
      <c r="N81" t="str">
        <f t="shared" si="23"/>
        <v>221078</v>
      </c>
      <c r="O81" t="s">
        <v>299</v>
      </c>
      <c r="P81" t="str">
        <f t="shared" si="20"/>
        <v>3996</v>
      </c>
      <c r="Q81" t="s">
        <v>36</v>
      </c>
      <c r="R81">
        <v>889996</v>
      </c>
      <c r="S81" t="s">
        <v>299</v>
      </c>
      <c r="T81" t="str">
        <f t="shared" si="21"/>
        <v>889</v>
      </c>
      <c r="U81" t="s">
        <v>198</v>
      </c>
      <c r="V81" t="str">
        <f t="shared" si="15"/>
        <v>60</v>
      </c>
      <c r="W81" t="s">
        <v>264</v>
      </c>
      <c r="X81" t="str">
        <f t="shared" si="16"/>
        <v>E5982</v>
      </c>
      <c r="Y81" t="s">
        <v>265</v>
      </c>
      <c r="Z81" t="s">
        <v>300</v>
      </c>
      <c r="AA81" t="s">
        <v>301</v>
      </c>
      <c r="AB81" t="str">
        <f>""</f>
        <v/>
      </c>
      <c r="AF81" t="s">
        <v>39</v>
      </c>
      <c r="AG81">
        <v>0</v>
      </c>
      <c r="AH81">
        <v>0</v>
      </c>
      <c r="AI81">
        <v>1.77</v>
      </c>
      <c r="AJ81">
        <v>0</v>
      </c>
    </row>
    <row r="82" spans="1:36" x14ac:dyDescent="0.3">
      <c r="A82" t="str">
        <f t="shared" si="17"/>
        <v>19</v>
      </c>
      <c r="B82" t="str">
        <f t="shared" si="18"/>
        <v>01</v>
      </c>
      <c r="C82" s="1">
        <v>43300.624421296299</v>
      </c>
      <c r="D82" t="str">
        <f t="shared" si="19"/>
        <v>V</v>
      </c>
      <c r="E82" t="s">
        <v>266</v>
      </c>
      <c r="I82" t="s">
        <v>50</v>
      </c>
      <c r="J82" s="2">
        <v>43308</v>
      </c>
      <c r="K82" t="s">
        <v>263</v>
      </c>
      <c r="L82" t="str">
        <f t="shared" si="22"/>
        <v>22</v>
      </c>
      <c r="M82" t="s">
        <v>260</v>
      </c>
      <c r="N82" t="str">
        <f t="shared" si="23"/>
        <v>221078</v>
      </c>
      <c r="O82" t="s">
        <v>299</v>
      </c>
      <c r="P82" t="str">
        <f t="shared" si="20"/>
        <v>3996</v>
      </c>
      <c r="Q82" t="s">
        <v>36</v>
      </c>
      <c r="R82">
        <v>889996</v>
      </c>
      <c r="S82" t="s">
        <v>299</v>
      </c>
      <c r="T82" t="str">
        <f t="shared" si="21"/>
        <v>889</v>
      </c>
      <c r="U82" t="s">
        <v>198</v>
      </c>
      <c r="V82" t="str">
        <f t="shared" si="15"/>
        <v>60</v>
      </c>
      <c r="W82" t="s">
        <v>264</v>
      </c>
      <c r="X82" t="str">
        <f t="shared" si="16"/>
        <v>E5982</v>
      </c>
      <c r="Y82" t="s">
        <v>265</v>
      </c>
      <c r="Z82" t="s">
        <v>300</v>
      </c>
      <c r="AA82" t="s">
        <v>301</v>
      </c>
      <c r="AB82" t="str">
        <f>""</f>
        <v/>
      </c>
      <c r="AF82" t="s">
        <v>39</v>
      </c>
      <c r="AG82">
        <v>0</v>
      </c>
      <c r="AH82">
        <v>0</v>
      </c>
      <c r="AI82">
        <v>100.36</v>
      </c>
      <c r="AJ82">
        <v>0</v>
      </c>
    </row>
    <row r="83" spans="1:36" x14ac:dyDescent="0.3">
      <c r="A83" t="str">
        <f t="shared" si="17"/>
        <v>19</v>
      </c>
      <c r="B83" t="str">
        <f t="shared" si="18"/>
        <v>01</v>
      </c>
      <c r="C83" s="1">
        <v>43299.665567129632</v>
      </c>
      <c r="D83" t="str">
        <f t="shared" si="19"/>
        <v>V</v>
      </c>
      <c r="E83" t="s">
        <v>344</v>
      </c>
      <c r="G83" t="s">
        <v>339</v>
      </c>
      <c r="I83" t="s">
        <v>339</v>
      </c>
      <c r="J83" s="2">
        <v>43299</v>
      </c>
      <c r="K83" t="s">
        <v>263</v>
      </c>
      <c r="L83" t="str">
        <f t="shared" si="22"/>
        <v>22</v>
      </c>
      <c r="M83" t="s">
        <v>260</v>
      </c>
      <c r="N83" t="str">
        <f t="shared" si="23"/>
        <v>221078</v>
      </c>
      <c r="O83" t="s">
        <v>299</v>
      </c>
      <c r="P83" t="str">
        <f t="shared" si="20"/>
        <v>3996</v>
      </c>
      <c r="Q83" t="s">
        <v>36</v>
      </c>
      <c r="R83">
        <v>889996</v>
      </c>
      <c r="S83" t="s">
        <v>299</v>
      </c>
      <c r="T83" t="str">
        <f t="shared" si="21"/>
        <v>889</v>
      </c>
      <c r="U83" t="s">
        <v>198</v>
      </c>
      <c r="V83" t="str">
        <f t="shared" si="15"/>
        <v>60</v>
      </c>
      <c r="W83" t="s">
        <v>264</v>
      </c>
      <c r="X83" t="str">
        <f t="shared" si="16"/>
        <v>E5982</v>
      </c>
      <c r="Y83" t="s">
        <v>265</v>
      </c>
      <c r="Z83" t="s">
        <v>300</v>
      </c>
      <c r="AA83" t="s">
        <v>301</v>
      </c>
      <c r="AB83" t="str">
        <f>""</f>
        <v/>
      </c>
      <c r="AF83" t="s">
        <v>39</v>
      </c>
      <c r="AG83">
        <v>0</v>
      </c>
      <c r="AH83">
        <v>0</v>
      </c>
      <c r="AI83">
        <v>14.44</v>
      </c>
      <c r="AJ83">
        <v>0</v>
      </c>
    </row>
    <row r="84" spans="1:36" x14ac:dyDescent="0.3">
      <c r="A84" t="str">
        <f t="shared" si="17"/>
        <v>19</v>
      </c>
      <c r="B84" t="str">
        <f t="shared" si="18"/>
        <v>01</v>
      </c>
      <c r="C84" s="1">
        <v>43300.53229166667</v>
      </c>
      <c r="D84" t="str">
        <f t="shared" si="19"/>
        <v>V</v>
      </c>
      <c r="E84" t="s">
        <v>345</v>
      </c>
      <c r="G84" t="s">
        <v>339</v>
      </c>
      <c r="I84" t="s">
        <v>339</v>
      </c>
      <c r="J84" s="2">
        <v>43300</v>
      </c>
      <c r="K84" t="s">
        <v>263</v>
      </c>
      <c r="L84" t="str">
        <f t="shared" si="22"/>
        <v>22</v>
      </c>
      <c r="M84" t="s">
        <v>260</v>
      </c>
      <c r="N84" t="str">
        <f t="shared" si="23"/>
        <v>221078</v>
      </c>
      <c r="O84" t="s">
        <v>299</v>
      </c>
      <c r="P84" t="str">
        <f t="shared" si="20"/>
        <v>3996</v>
      </c>
      <c r="Q84" t="s">
        <v>36</v>
      </c>
      <c r="R84">
        <v>889996</v>
      </c>
      <c r="S84" t="s">
        <v>299</v>
      </c>
      <c r="T84" t="str">
        <f t="shared" si="21"/>
        <v>889</v>
      </c>
      <c r="U84" t="s">
        <v>198</v>
      </c>
      <c r="V84" t="str">
        <f t="shared" si="15"/>
        <v>60</v>
      </c>
      <c r="W84" t="s">
        <v>264</v>
      </c>
      <c r="X84" t="str">
        <f t="shared" si="16"/>
        <v>E5982</v>
      </c>
      <c r="Y84" t="s">
        <v>265</v>
      </c>
      <c r="Z84" t="s">
        <v>300</v>
      </c>
      <c r="AA84" t="s">
        <v>301</v>
      </c>
      <c r="AB84" t="str">
        <f>""</f>
        <v/>
      </c>
      <c r="AF84" t="s">
        <v>39</v>
      </c>
      <c r="AG84">
        <v>0</v>
      </c>
      <c r="AH84">
        <v>0</v>
      </c>
      <c r="AI84">
        <v>30.75</v>
      </c>
      <c r="AJ84">
        <v>0</v>
      </c>
    </row>
    <row r="85" spans="1:36" x14ac:dyDescent="0.3">
      <c r="A85" t="str">
        <f t="shared" si="17"/>
        <v>19</v>
      </c>
      <c r="B85" t="str">
        <f t="shared" si="18"/>
        <v>01</v>
      </c>
      <c r="C85" s="1">
        <v>43300.53229166667</v>
      </c>
      <c r="D85" t="str">
        <f t="shared" si="19"/>
        <v>V</v>
      </c>
      <c r="E85" t="s">
        <v>345</v>
      </c>
      <c r="G85" t="s">
        <v>339</v>
      </c>
      <c r="I85" t="s">
        <v>339</v>
      </c>
      <c r="J85" s="2">
        <v>43300</v>
      </c>
      <c r="K85" t="s">
        <v>263</v>
      </c>
      <c r="L85" t="str">
        <f t="shared" si="22"/>
        <v>22</v>
      </c>
      <c r="M85" t="s">
        <v>260</v>
      </c>
      <c r="N85" t="str">
        <f t="shared" si="23"/>
        <v>221078</v>
      </c>
      <c r="O85" t="s">
        <v>299</v>
      </c>
      <c r="P85" t="str">
        <f t="shared" si="20"/>
        <v>3996</v>
      </c>
      <c r="Q85" t="s">
        <v>36</v>
      </c>
      <c r="R85">
        <v>889996</v>
      </c>
      <c r="S85" t="s">
        <v>299</v>
      </c>
      <c r="T85" t="str">
        <f t="shared" si="21"/>
        <v>889</v>
      </c>
      <c r="U85" t="s">
        <v>198</v>
      </c>
      <c r="V85" t="str">
        <f t="shared" si="15"/>
        <v>60</v>
      </c>
      <c r="W85" t="s">
        <v>264</v>
      </c>
      <c r="X85" t="str">
        <f t="shared" si="16"/>
        <v>E5982</v>
      </c>
      <c r="Y85" t="s">
        <v>265</v>
      </c>
      <c r="Z85" t="s">
        <v>300</v>
      </c>
      <c r="AA85" t="s">
        <v>301</v>
      </c>
      <c r="AB85" t="str">
        <f>""</f>
        <v/>
      </c>
      <c r="AF85" t="s">
        <v>39</v>
      </c>
      <c r="AG85">
        <v>0</v>
      </c>
      <c r="AH85">
        <v>0</v>
      </c>
      <c r="AI85">
        <v>28.54</v>
      </c>
      <c r="AJ85">
        <v>0</v>
      </c>
    </row>
    <row r="86" spans="1:36" x14ac:dyDescent="0.3">
      <c r="A86" t="str">
        <f t="shared" si="17"/>
        <v>19</v>
      </c>
      <c r="B86" t="str">
        <f t="shared" si="18"/>
        <v>01</v>
      </c>
      <c r="C86" s="1">
        <v>43300.53229166667</v>
      </c>
      <c r="D86" t="str">
        <f t="shared" si="19"/>
        <v>V</v>
      </c>
      <c r="E86" t="s">
        <v>345</v>
      </c>
      <c r="G86" t="s">
        <v>339</v>
      </c>
      <c r="I86" t="s">
        <v>339</v>
      </c>
      <c r="J86" s="2">
        <v>43300</v>
      </c>
      <c r="K86" t="s">
        <v>263</v>
      </c>
      <c r="L86" t="str">
        <f t="shared" si="22"/>
        <v>22</v>
      </c>
      <c r="M86" t="s">
        <v>260</v>
      </c>
      <c r="N86" t="str">
        <f t="shared" si="23"/>
        <v>221078</v>
      </c>
      <c r="O86" t="s">
        <v>299</v>
      </c>
      <c r="P86" t="str">
        <f t="shared" si="20"/>
        <v>3996</v>
      </c>
      <c r="Q86" t="s">
        <v>36</v>
      </c>
      <c r="R86">
        <v>889996</v>
      </c>
      <c r="S86" t="s">
        <v>299</v>
      </c>
      <c r="T86" t="str">
        <f t="shared" si="21"/>
        <v>889</v>
      </c>
      <c r="U86" t="s">
        <v>198</v>
      </c>
      <c r="V86" t="str">
        <f t="shared" si="15"/>
        <v>60</v>
      </c>
      <c r="W86" t="s">
        <v>264</v>
      </c>
      <c r="X86" t="str">
        <f t="shared" si="16"/>
        <v>E5982</v>
      </c>
      <c r="Y86" t="s">
        <v>265</v>
      </c>
      <c r="Z86" t="s">
        <v>300</v>
      </c>
      <c r="AA86" t="s">
        <v>301</v>
      </c>
      <c r="AB86" t="str">
        <f>""</f>
        <v/>
      </c>
      <c r="AF86" t="s">
        <v>39</v>
      </c>
      <c r="AG86">
        <v>0</v>
      </c>
      <c r="AH86">
        <v>0</v>
      </c>
      <c r="AI86">
        <v>15</v>
      </c>
      <c r="AJ86">
        <v>0</v>
      </c>
    </row>
    <row r="87" spans="1:36" x14ac:dyDescent="0.3">
      <c r="A87" t="str">
        <f t="shared" si="17"/>
        <v>19</v>
      </c>
      <c r="B87" t="str">
        <f t="shared" si="18"/>
        <v>01</v>
      </c>
      <c r="C87" s="1">
        <v>43300.53229166667</v>
      </c>
      <c r="D87" t="str">
        <f t="shared" si="19"/>
        <v>V</v>
      </c>
      <c r="E87" t="s">
        <v>346</v>
      </c>
      <c r="G87" t="s">
        <v>339</v>
      </c>
      <c r="I87" t="s">
        <v>339</v>
      </c>
      <c r="J87" s="2">
        <v>43300</v>
      </c>
      <c r="K87" t="s">
        <v>263</v>
      </c>
      <c r="L87" t="str">
        <f t="shared" si="22"/>
        <v>22</v>
      </c>
      <c r="M87" t="s">
        <v>260</v>
      </c>
      <c r="N87" t="str">
        <f t="shared" si="23"/>
        <v>221078</v>
      </c>
      <c r="O87" t="s">
        <v>299</v>
      </c>
      <c r="P87" t="str">
        <f t="shared" si="20"/>
        <v>3996</v>
      </c>
      <c r="Q87" t="s">
        <v>36</v>
      </c>
      <c r="R87">
        <v>889996</v>
      </c>
      <c r="S87" t="s">
        <v>299</v>
      </c>
      <c r="T87" t="str">
        <f t="shared" si="21"/>
        <v>889</v>
      </c>
      <c r="U87" t="s">
        <v>198</v>
      </c>
      <c r="V87" t="str">
        <f t="shared" si="15"/>
        <v>60</v>
      </c>
      <c r="W87" t="s">
        <v>264</v>
      </c>
      <c r="X87" t="str">
        <f t="shared" si="16"/>
        <v>E5982</v>
      </c>
      <c r="Y87" t="s">
        <v>265</v>
      </c>
      <c r="Z87" t="s">
        <v>300</v>
      </c>
      <c r="AA87" t="s">
        <v>301</v>
      </c>
      <c r="AB87" t="str">
        <f>""</f>
        <v/>
      </c>
      <c r="AF87" t="s">
        <v>39</v>
      </c>
      <c r="AG87">
        <v>0</v>
      </c>
      <c r="AH87">
        <v>0</v>
      </c>
      <c r="AI87">
        <v>34.24</v>
      </c>
      <c r="AJ87">
        <v>0</v>
      </c>
    </row>
    <row r="88" spans="1:36" x14ac:dyDescent="0.3">
      <c r="A88" t="str">
        <f t="shared" si="17"/>
        <v>19</v>
      </c>
      <c r="B88" t="str">
        <f t="shared" si="18"/>
        <v>01</v>
      </c>
      <c r="C88" s="1">
        <v>43300.329467592594</v>
      </c>
      <c r="D88" t="str">
        <f t="shared" si="19"/>
        <v>V</v>
      </c>
      <c r="E88" t="s">
        <v>311</v>
      </c>
      <c r="G88" t="s">
        <v>298</v>
      </c>
      <c r="I88" t="s">
        <v>298</v>
      </c>
      <c r="J88" s="2">
        <v>43299</v>
      </c>
      <c r="K88" t="s">
        <v>263</v>
      </c>
      <c r="L88" t="str">
        <f t="shared" si="22"/>
        <v>22</v>
      </c>
      <c r="M88" t="s">
        <v>260</v>
      </c>
      <c r="N88" t="str">
        <f t="shared" si="23"/>
        <v>221078</v>
      </c>
      <c r="O88" t="s">
        <v>299</v>
      </c>
      <c r="P88" t="str">
        <f t="shared" si="20"/>
        <v>3996</v>
      </c>
      <c r="Q88" t="s">
        <v>36</v>
      </c>
      <c r="R88">
        <v>889996</v>
      </c>
      <c r="S88" t="s">
        <v>299</v>
      </c>
      <c r="T88" t="str">
        <f t="shared" si="21"/>
        <v>889</v>
      </c>
      <c r="U88" t="s">
        <v>198</v>
      </c>
      <c r="V88" t="str">
        <f t="shared" si="15"/>
        <v>60</v>
      </c>
      <c r="W88" t="s">
        <v>264</v>
      </c>
      <c r="X88" t="str">
        <f t="shared" si="16"/>
        <v>E5982</v>
      </c>
      <c r="Y88" t="s">
        <v>265</v>
      </c>
      <c r="Z88" t="s">
        <v>300</v>
      </c>
      <c r="AA88" t="s">
        <v>301</v>
      </c>
      <c r="AB88" t="str">
        <f>""</f>
        <v/>
      </c>
      <c r="AF88" t="s">
        <v>39</v>
      </c>
      <c r="AG88">
        <v>0</v>
      </c>
      <c r="AH88">
        <v>0</v>
      </c>
      <c r="AI88">
        <v>8.6</v>
      </c>
      <c r="AJ88">
        <v>0</v>
      </c>
    </row>
    <row r="89" spans="1:36" x14ac:dyDescent="0.3">
      <c r="A89" t="str">
        <f t="shared" si="17"/>
        <v>19</v>
      </c>
      <c r="B89" t="str">
        <f t="shared" si="18"/>
        <v>01</v>
      </c>
      <c r="C89" s="1">
        <v>43299.659791666665</v>
      </c>
      <c r="D89" t="str">
        <f t="shared" si="19"/>
        <v>V</v>
      </c>
      <c r="E89" t="s">
        <v>347</v>
      </c>
      <c r="F89">
        <v>950748</v>
      </c>
      <c r="I89" t="s">
        <v>348</v>
      </c>
      <c r="J89" s="2">
        <v>43299</v>
      </c>
      <c r="K89" t="s">
        <v>263</v>
      </c>
      <c r="L89" t="str">
        <f t="shared" si="22"/>
        <v>22</v>
      </c>
      <c r="M89" t="s">
        <v>260</v>
      </c>
      <c r="N89" t="str">
        <f t="shared" si="23"/>
        <v>221078</v>
      </c>
      <c r="O89" t="s">
        <v>299</v>
      </c>
      <c r="P89" t="str">
        <f t="shared" si="20"/>
        <v>3996</v>
      </c>
      <c r="Q89" t="s">
        <v>36</v>
      </c>
      <c r="R89">
        <v>889996</v>
      </c>
      <c r="S89" t="s">
        <v>299</v>
      </c>
      <c r="T89" t="str">
        <f t="shared" si="21"/>
        <v>889</v>
      </c>
      <c r="U89" t="s">
        <v>198</v>
      </c>
      <c r="V89" t="str">
        <f t="shared" si="15"/>
        <v>60</v>
      </c>
      <c r="W89" t="s">
        <v>264</v>
      </c>
      <c r="X89" t="str">
        <f t="shared" si="16"/>
        <v>E5982</v>
      </c>
      <c r="Y89" t="s">
        <v>265</v>
      </c>
      <c r="Z89" t="s">
        <v>300</v>
      </c>
      <c r="AA89" t="s">
        <v>301</v>
      </c>
      <c r="AB89" t="str">
        <f>""</f>
        <v/>
      </c>
      <c r="AF89" t="s">
        <v>39</v>
      </c>
      <c r="AG89">
        <v>0</v>
      </c>
      <c r="AH89">
        <v>0</v>
      </c>
      <c r="AI89">
        <v>46.33</v>
      </c>
      <c r="AJ89">
        <v>0</v>
      </c>
    </row>
    <row r="90" spans="1:36" x14ac:dyDescent="0.3">
      <c r="A90" t="str">
        <f t="shared" si="17"/>
        <v>19</v>
      </c>
      <c r="B90" t="str">
        <f t="shared" si="18"/>
        <v>01</v>
      </c>
      <c r="C90" s="1">
        <v>43294.563761574071</v>
      </c>
      <c r="D90" t="str">
        <f t="shared" si="19"/>
        <v>V</v>
      </c>
      <c r="E90" t="s">
        <v>349</v>
      </c>
      <c r="I90" t="s">
        <v>350</v>
      </c>
      <c r="J90" s="2">
        <v>43298</v>
      </c>
      <c r="K90" t="s">
        <v>263</v>
      </c>
      <c r="L90" t="str">
        <f t="shared" si="22"/>
        <v>22</v>
      </c>
      <c r="M90" t="s">
        <v>260</v>
      </c>
      <c r="N90" t="str">
        <f t="shared" si="23"/>
        <v>221078</v>
      </c>
      <c r="O90" t="s">
        <v>299</v>
      </c>
      <c r="P90" t="str">
        <f t="shared" si="20"/>
        <v>3996</v>
      </c>
      <c r="Q90" t="s">
        <v>36</v>
      </c>
      <c r="R90">
        <v>889996</v>
      </c>
      <c r="S90" t="s">
        <v>299</v>
      </c>
      <c r="T90" t="str">
        <f t="shared" si="21"/>
        <v>889</v>
      </c>
      <c r="U90" t="s">
        <v>198</v>
      </c>
      <c r="V90" t="str">
        <f t="shared" si="15"/>
        <v>60</v>
      </c>
      <c r="W90" t="s">
        <v>264</v>
      </c>
      <c r="X90" t="str">
        <f t="shared" si="16"/>
        <v>E5982</v>
      </c>
      <c r="Y90" t="s">
        <v>265</v>
      </c>
      <c r="Z90" t="s">
        <v>300</v>
      </c>
      <c r="AA90" t="s">
        <v>301</v>
      </c>
      <c r="AB90" t="str">
        <f>""</f>
        <v/>
      </c>
      <c r="AF90" t="s">
        <v>39</v>
      </c>
      <c r="AG90">
        <v>0</v>
      </c>
      <c r="AH90">
        <v>0</v>
      </c>
      <c r="AI90">
        <v>12.22</v>
      </c>
      <c r="AJ90">
        <v>0</v>
      </c>
    </row>
    <row r="91" spans="1:36" x14ac:dyDescent="0.3">
      <c r="A91" t="str">
        <f t="shared" si="17"/>
        <v>19</v>
      </c>
      <c r="B91" t="str">
        <f t="shared" si="18"/>
        <v>01</v>
      </c>
      <c r="C91" s="1">
        <v>43287.640104166669</v>
      </c>
      <c r="D91" t="str">
        <f t="shared" si="19"/>
        <v>V</v>
      </c>
      <c r="E91" t="s">
        <v>351</v>
      </c>
      <c r="I91" t="s">
        <v>352</v>
      </c>
      <c r="J91" s="2">
        <v>43287</v>
      </c>
      <c r="K91" t="s">
        <v>353</v>
      </c>
      <c r="L91" t="str">
        <f t="shared" si="22"/>
        <v>22</v>
      </c>
      <c r="M91" t="s">
        <v>260</v>
      </c>
      <c r="N91" t="str">
        <f t="shared" si="23"/>
        <v>221078</v>
      </c>
      <c r="O91" t="s">
        <v>299</v>
      </c>
      <c r="P91" t="str">
        <f t="shared" si="20"/>
        <v>3996</v>
      </c>
      <c r="Q91" t="s">
        <v>36</v>
      </c>
      <c r="R91">
        <v>889996</v>
      </c>
      <c r="S91" t="s">
        <v>299</v>
      </c>
      <c r="T91" t="str">
        <f t="shared" si="21"/>
        <v>889</v>
      </c>
      <c r="U91" t="s">
        <v>198</v>
      </c>
      <c r="V91" t="str">
        <f t="shared" si="15"/>
        <v>60</v>
      </c>
      <c r="W91" t="s">
        <v>264</v>
      </c>
      <c r="X91" t="str">
        <f>"60"</f>
        <v>60</v>
      </c>
      <c r="Y91" t="s">
        <v>264</v>
      </c>
      <c r="Z91" t="s">
        <v>300</v>
      </c>
      <c r="AA91" t="s">
        <v>301</v>
      </c>
      <c r="AB91" t="str">
        <f>""</f>
        <v/>
      </c>
      <c r="AF91" t="s">
        <v>64</v>
      </c>
      <c r="AG91">
        <v>0</v>
      </c>
      <c r="AH91">
        <v>-86286</v>
      </c>
      <c r="AI91">
        <v>0</v>
      </c>
      <c r="AJ91">
        <v>0</v>
      </c>
    </row>
    <row r="92" spans="1:36" x14ac:dyDescent="0.3">
      <c r="A92" t="str">
        <f t="shared" si="17"/>
        <v>19</v>
      </c>
      <c r="B92" t="str">
        <f t="shared" si="18"/>
        <v>01</v>
      </c>
      <c r="C92" s="1">
        <v>43287.640092592592</v>
      </c>
      <c r="D92" t="str">
        <f t="shared" si="19"/>
        <v>V</v>
      </c>
      <c r="E92" t="s">
        <v>351</v>
      </c>
      <c r="I92" t="s">
        <v>352</v>
      </c>
      <c r="J92" s="2">
        <v>43287</v>
      </c>
      <c r="K92" t="s">
        <v>353</v>
      </c>
      <c r="L92" t="str">
        <f t="shared" si="22"/>
        <v>22</v>
      </c>
      <c r="M92" t="s">
        <v>260</v>
      </c>
      <c r="N92" t="str">
        <f t="shared" si="23"/>
        <v>221078</v>
      </c>
      <c r="O92" t="s">
        <v>299</v>
      </c>
      <c r="P92" t="str">
        <f t="shared" si="20"/>
        <v>3996</v>
      </c>
      <c r="Q92" t="s">
        <v>36</v>
      </c>
      <c r="R92">
        <v>889996</v>
      </c>
      <c r="S92" t="s">
        <v>299</v>
      </c>
      <c r="T92" t="str">
        <f t="shared" si="21"/>
        <v>889</v>
      </c>
      <c r="U92" t="s">
        <v>198</v>
      </c>
      <c r="V92" t="str">
        <f>"30"</f>
        <v>30</v>
      </c>
      <c r="W92" t="s">
        <v>45</v>
      </c>
      <c r="X92" t="str">
        <f>"30"</f>
        <v>30</v>
      </c>
      <c r="Y92" t="s">
        <v>45</v>
      </c>
      <c r="Z92" t="s">
        <v>300</v>
      </c>
      <c r="AA92" t="s">
        <v>301</v>
      </c>
      <c r="AB92" t="str">
        <f>""</f>
        <v/>
      </c>
      <c r="AF92" t="s">
        <v>64</v>
      </c>
      <c r="AG92">
        <v>0</v>
      </c>
      <c r="AH92">
        <v>-26651</v>
      </c>
      <c r="AI92">
        <v>0</v>
      </c>
      <c r="AJ92">
        <v>0</v>
      </c>
    </row>
    <row r="93" spans="1:36" x14ac:dyDescent="0.3">
      <c r="A93" t="str">
        <f t="shared" si="17"/>
        <v>19</v>
      </c>
      <c r="B93" t="str">
        <f t="shared" si="18"/>
        <v>01</v>
      </c>
      <c r="C93" s="1">
        <v>43287.640092592592</v>
      </c>
      <c r="D93" t="str">
        <f t="shared" si="19"/>
        <v>V</v>
      </c>
      <c r="E93" t="s">
        <v>351</v>
      </c>
      <c r="I93" t="s">
        <v>352</v>
      </c>
      <c r="J93" s="2">
        <v>43287</v>
      </c>
      <c r="K93" t="s">
        <v>353</v>
      </c>
      <c r="L93" t="str">
        <f t="shared" si="22"/>
        <v>22</v>
      </c>
      <c r="M93" t="s">
        <v>260</v>
      </c>
      <c r="N93" t="str">
        <f t="shared" si="23"/>
        <v>221078</v>
      </c>
      <c r="O93" t="s">
        <v>299</v>
      </c>
      <c r="P93" t="str">
        <f t="shared" si="20"/>
        <v>3996</v>
      </c>
      <c r="Q93" t="s">
        <v>36</v>
      </c>
      <c r="R93">
        <v>889996</v>
      </c>
      <c r="S93" t="s">
        <v>299</v>
      </c>
      <c r="T93" t="str">
        <f t="shared" si="21"/>
        <v>889</v>
      </c>
      <c r="U93" t="s">
        <v>198</v>
      </c>
      <c r="V93" t="str">
        <f>"20"</f>
        <v>20</v>
      </c>
      <c r="W93" t="s">
        <v>37</v>
      </c>
      <c r="X93" t="str">
        <f>"20"</f>
        <v>20</v>
      </c>
      <c r="Y93" t="s">
        <v>37</v>
      </c>
      <c r="Z93" t="s">
        <v>300</v>
      </c>
      <c r="AA93" t="s">
        <v>301</v>
      </c>
      <c r="AB93" t="str">
        <f>""</f>
        <v/>
      </c>
      <c r="AF93" t="s">
        <v>64</v>
      </c>
      <c r="AG93">
        <v>0</v>
      </c>
      <c r="AH93">
        <v>-310000</v>
      </c>
      <c r="AI93">
        <v>0</v>
      </c>
      <c r="AJ93">
        <v>0</v>
      </c>
    </row>
    <row r="94" spans="1:36" x14ac:dyDescent="0.3">
      <c r="A94" t="str">
        <f t="shared" si="17"/>
        <v>19</v>
      </c>
      <c r="B94" t="str">
        <f t="shared" si="18"/>
        <v>01</v>
      </c>
      <c r="C94" s="1">
        <v>43287.640092592592</v>
      </c>
      <c r="D94" t="str">
        <f t="shared" si="19"/>
        <v>V</v>
      </c>
      <c r="E94" t="s">
        <v>351</v>
      </c>
      <c r="I94" t="s">
        <v>352</v>
      </c>
      <c r="J94" s="2">
        <v>43287</v>
      </c>
      <c r="K94" t="s">
        <v>353</v>
      </c>
      <c r="L94" t="str">
        <f t="shared" si="22"/>
        <v>22</v>
      </c>
      <c r="M94" t="s">
        <v>260</v>
      </c>
      <c r="N94" t="str">
        <f t="shared" si="23"/>
        <v>221078</v>
      </c>
      <c r="O94" t="s">
        <v>299</v>
      </c>
      <c r="P94" t="str">
        <f t="shared" si="20"/>
        <v>3996</v>
      </c>
      <c r="Q94" t="s">
        <v>36</v>
      </c>
      <c r="R94">
        <v>889996</v>
      </c>
      <c r="S94" t="s">
        <v>299</v>
      </c>
      <c r="T94" t="str">
        <f t="shared" si="21"/>
        <v>889</v>
      </c>
      <c r="U94" t="s">
        <v>198</v>
      </c>
      <c r="V94" t="str">
        <f>"11"</f>
        <v>11</v>
      </c>
      <c r="W94" t="s">
        <v>57</v>
      </c>
      <c r="X94" t="str">
        <f>"11"</f>
        <v>11</v>
      </c>
      <c r="Y94" t="s">
        <v>57</v>
      </c>
      <c r="Z94" t="s">
        <v>300</v>
      </c>
      <c r="AA94" t="s">
        <v>301</v>
      </c>
      <c r="AB94" t="str">
        <f>""</f>
        <v/>
      </c>
      <c r="AF94" t="s">
        <v>64</v>
      </c>
      <c r="AG94">
        <v>0</v>
      </c>
      <c r="AH94">
        <v>-135000</v>
      </c>
      <c r="AI94">
        <v>0</v>
      </c>
      <c r="AJ94">
        <v>0</v>
      </c>
    </row>
    <row r="95" spans="1:36" x14ac:dyDescent="0.3">
      <c r="A95" t="str">
        <f t="shared" si="17"/>
        <v>19</v>
      </c>
      <c r="B95" t="str">
        <f t="shared" si="18"/>
        <v>01</v>
      </c>
      <c r="C95" s="1">
        <v>43287.640092592592</v>
      </c>
      <c r="D95" t="str">
        <f t="shared" si="19"/>
        <v>V</v>
      </c>
      <c r="E95" t="s">
        <v>351</v>
      </c>
      <c r="I95" t="s">
        <v>352</v>
      </c>
      <c r="J95" s="2">
        <v>43287</v>
      </c>
      <c r="K95" t="s">
        <v>353</v>
      </c>
      <c r="L95" t="str">
        <f t="shared" si="22"/>
        <v>22</v>
      </c>
      <c r="M95" t="s">
        <v>260</v>
      </c>
      <c r="N95" t="str">
        <f t="shared" si="23"/>
        <v>221078</v>
      </c>
      <c r="O95" t="s">
        <v>299</v>
      </c>
      <c r="P95" t="str">
        <f t="shared" si="20"/>
        <v>3996</v>
      </c>
      <c r="Q95" t="s">
        <v>36</v>
      </c>
      <c r="R95">
        <v>889996</v>
      </c>
      <c r="S95" t="s">
        <v>299</v>
      </c>
      <c r="T95" t="str">
        <f t="shared" si="21"/>
        <v>889</v>
      </c>
      <c r="U95" t="s">
        <v>198</v>
      </c>
      <c r="V95" t="str">
        <f>"10"</f>
        <v>10</v>
      </c>
      <c r="W95" t="s">
        <v>52</v>
      </c>
      <c r="X95" t="str">
        <f>"10"</f>
        <v>10</v>
      </c>
      <c r="Y95" t="s">
        <v>52</v>
      </c>
      <c r="Z95" t="s">
        <v>300</v>
      </c>
      <c r="AA95" t="s">
        <v>301</v>
      </c>
      <c r="AB95" t="str">
        <f>""</f>
        <v/>
      </c>
      <c r="AF95" t="s">
        <v>64</v>
      </c>
      <c r="AG95">
        <v>0</v>
      </c>
      <c r="AH95">
        <v>-305000</v>
      </c>
      <c r="AI95">
        <v>0</v>
      </c>
      <c r="AJ95">
        <v>0</v>
      </c>
    </row>
    <row r="96" spans="1:36" x14ac:dyDescent="0.3">
      <c r="A96" t="str">
        <f t="shared" si="17"/>
        <v>19</v>
      </c>
      <c r="B96" t="str">
        <f t="shared" si="18"/>
        <v>01</v>
      </c>
      <c r="C96" s="1">
        <v>43312.696550925924</v>
      </c>
      <c r="D96" t="str">
        <f t="shared" si="19"/>
        <v>V</v>
      </c>
      <c r="E96" t="s">
        <v>365</v>
      </c>
      <c r="G96" t="s">
        <v>355</v>
      </c>
      <c r="I96" t="s">
        <v>355</v>
      </c>
      <c r="J96" s="2">
        <v>43312</v>
      </c>
      <c r="K96" t="s">
        <v>40</v>
      </c>
      <c r="L96" t="str">
        <f t="shared" si="22"/>
        <v>22</v>
      </c>
      <c r="M96" t="s">
        <v>260</v>
      </c>
      <c r="N96" t="str">
        <f t="shared" si="23"/>
        <v>221078</v>
      </c>
      <c r="O96" t="s">
        <v>299</v>
      </c>
      <c r="P96" t="str">
        <f t="shared" si="20"/>
        <v>3996</v>
      </c>
      <c r="Q96" t="s">
        <v>36</v>
      </c>
      <c r="R96">
        <v>889996</v>
      </c>
      <c r="S96" t="s">
        <v>299</v>
      </c>
      <c r="T96" t="str">
        <f t="shared" si="21"/>
        <v>889</v>
      </c>
      <c r="U96" t="s">
        <v>198</v>
      </c>
      <c r="V96" t="str">
        <f>"30"</f>
        <v>30</v>
      </c>
      <c r="W96" t="s">
        <v>45</v>
      </c>
      <c r="X96" t="str">
        <f>"E5172"</f>
        <v>E5172</v>
      </c>
      <c r="Y96" t="s">
        <v>356</v>
      </c>
      <c r="Z96" t="s">
        <v>300</v>
      </c>
      <c r="AA96" t="s">
        <v>301</v>
      </c>
      <c r="AB96" t="str">
        <f>""</f>
        <v/>
      </c>
      <c r="AF96" t="s">
        <v>39</v>
      </c>
      <c r="AG96">
        <v>0</v>
      </c>
      <c r="AH96">
        <v>0</v>
      </c>
      <c r="AI96">
        <v>57176.71</v>
      </c>
      <c r="AJ96">
        <v>0</v>
      </c>
    </row>
    <row r="97" spans="1:36" x14ac:dyDescent="0.3">
      <c r="A97" t="str">
        <f t="shared" si="17"/>
        <v>19</v>
      </c>
      <c r="B97" t="str">
        <f t="shared" si="18"/>
        <v>01</v>
      </c>
      <c r="C97" s="1">
        <v>43286.574189814812</v>
      </c>
      <c r="D97" t="str">
        <f t="shared" si="19"/>
        <v>V</v>
      </c>
      <c r="E97" t="s">
        <v>322</v>
      </c>
      <c r="I97" t="s">
        <v>55</v>
      </c>
      <c r="J97" s="2">
        <v>43294</v>
      </c>
      <c r="K97" t="s">
        <v>56</v>
      </c>
      <c r="L97" t="str">
        <f t="shared" si="22"/>
        <v>22</v>
      </c>
      <c r="M97" t="s">
        <v>260</v>
      </c>
      <c r="N97" t="str">
        <f t="shared" si="23"/>
        <v>221078</v>
      </c>
      <c r="O97" t="s">
        <v>299</v>
      </c>
      <c r="P97" t="str">
        <f t="shared" si="20"/>
        <v>3996</v>
      </c>
      <c r="Q97" t="s">
        <v>36</v>
      </c>
      <c r="R97">
        <v>889996</v>
      </c>
      <c r="S97" t="s">
        <v>299</v>
      </c>
      <c r="T97" t="str">
        <f t="shared" si="21"/>
        <v>889</v>
      </c>
      <c r="U97" t="s">
        <v>198</v>
      </c>
      <c r="V97" t="str">
        <f>"11"</f>
        <v>11</v>
      </c>
      <c r="W97" t="s">
        <v>57</v>
      </c>
      <c r="X97" t="str">
        <f>"E4280"</f>
        <v>E4280</v>
      </c>
      <c r="Y97" t="s">
        <v>58</v>
      </c>
      <c r="Z97" t="s">
        <v>300</v>
      </c>
      <c r="AA97" t="s">
        <v>301</v>
      </c>
      <c r="AB97" t="str">
        <f>""</f>
        <v/>
      </c>
      <c r="AF97" t="s">
        <v>39</v>
      </c>
      <c r="AG97">
        <v>0</v>
      </c>
      <c r="AH97">
        <v>0</v>
      </c>
      <c r="AI97">
        <v>887.65</v>
      </c>
      <c r="AJ97">
        <v>0</v>
      </c>
    </row>
    <row r="98" spans="1:36" x14ac:dyDescent="0.3">
      <c r="A98" t="str">
        <f t="shared" si="17"/>
        <v>19</v>
      </c>
      <c r="B98" t="str">
        <f t="shared" ref="B98:B129" si="24">"01"</f>
        <v>01</v>
      </c>
      <c r="C98" s="1">
        <v>43300.623726851853</v>
      </c>
      <c r="D98" t="str">
        <f t="shared" si="19"/>
        <v>V</v>
      </c>
      <c r="E98" t="s">
        <v>266</v>
      </c>
      <c r="I98" t="s">
        <v>50</v>
      </c>
      <c r="J98" s="2">
        <v>43308</v>
      </c>
      <c r="K98" t="s">
        <v>56</v>
      </c>
      <c r="L98" t="str">
        <f t="shared" si="22"/>
        <v>22</v>
      </c>
      <c r="M98" t="s">
        <v>260</v>
      </c>
      <c r="N98" t="str">
        <f t="shared" si="23"/>
        <v>221078</v>
      </c>
      <c r="O98" t="s">
        <v>299</v>
      </c>
      <c r="P98" t="str">
        <f t="shared" si="20"/>
        <v>3996</v>
      </c>
      <c r="Q98" t="s">
        <v>36</v>
      </c>
      <c r="R98">
        <v>889996</v>
      </c>
      <c r="S98" t="s">
        <v>299</v>
      </c>
      <c r="T98" t="str">
        <f t="shared" si="21"/>
        <v>889</v>
      </c>
      <c r="U98" t="s">
        <v>198</v>
      </c>
      <c r="V98" t="str">
        <f>"11"</f>
        <v>11</v>
      </c>
      <c r="W98" t="s">
        <v>57</v>
      </c>
      <c r="X98" t="str">
        <f>"E4280"</f>
        <v>E4280</v>
      </c>
      <c r="Y98" t="s">
        <v>58</v>
      </c>
      <c r="Z98" t="s">
        <v>300</v>
      </c>
      <c r="AA98" t="s">
        <v>301</v>
      </c>
      <c r="AB98" t="str">
        <f>""</f>
        <v/>
      </c>
      <c r="AF98" t="s">
        <v>39</v>
      </c>
      <c r="AG98">
        <v>0</v>
      </c>
      <c r="AH98">
        <v>0</v>
      </c>
      <c r="AI98">
        <v>903.36</v>
      </c>
      <c r="AJ98">
        <v>0</v>
      </c>
    </row>
    <row r="99" spans="1:36" x14ac:dyDescent="0.3">
      <c r="A99" t="str">
        <f t="shared" si="17"/>
        <v>19</v>
      </c>
      <c r="B99" t="str">
        <f t="shared" si="24"/>
        <v>01</v>
      </c>
      <c r="C99" s="1">
        <v>43286.571909722225</v>
      </c>
      <c r="D99" t="str">
        <f t="shared" si="19"/>
        <v>V</v>
      </c>
      <c r="E99" t="s">
        <v>328</v>
      </c>
      <c r="I99" t="s">
        <v>55</v>
      </c>
      <c r="J99" s="2">
        <v>43294</v>
      </c>
      <c r="K99" t="s">
        <v>51</v>
      </c>
      <c r="L99" t="str">
        <f t="shared" ref="L99:L130" si="25">"22"</f>
        <v>22</v>
      </c>
      <c r="M99" t="s">
        <v>260</v>
      </c>
      <c r="N99" t="str">
        <f t="shared" ref="N99:N130" si="26">"221078"</f>
        <v>221078</v>
      </c>
      <c r="O99" t="s">
        <v>299</v>
      </c>
      <c r="P99" t="str">
        <f t="shared" si="20"/>
        <v>3996</v>
      </c>
      <c r="Q99" t="s">
        <v>36</v>
      </c>
      <c r="R99">
        <v>889996</v>
      </c>
      <c r="S99" t="s">
        <v>299</v>
      </c>
      <c r="T99" t="str">
        <f t="shared" si="21"/>
        <v>889</v>
      </c>
      <c r="U99" t="s">
        <v>198</v>
      </c>
      <c r="V99" t="str">
        <f>"10"</f>
        <v>10</v>
      </c>
      <c r="W99" t="s">
        <v>52</v>
      </c>
      <c r="X99" t="str">
        <f>"E4108"</f>
        <v>E4108</v>
      </c>
      <c r="Y99" t="s">
        <v>53</v>
      </c>
      <c r="Z99" t="s">
        <v>300</v>
      </c>
      <c r="AA99" t="s">
        <v>301</v>
      </c>
      <c r="AB99" t="str">
        <f>""</f>
        <v/>
      </c>
      <c r="AF99" t="s">
        <v>39</v>
      </c>
      <c r="AG99">
        <v>0</v>
      </c>
      <c r="AH99">
        <v>0</v>
      </c>
      <c r="AI99">
        <v>2597.6999999999998</v>
      </c>
      <c r="AJ99">
        <v>0</v>
      </c>
    </row>
    <row r="100" spans="1:36" x14ac:dyDescent="0.3">
      <c r="A100" t="str">
        <f t="shared" si="17"/>
        <v>19</v>
      </c>
      <c r="B100" t="str">
        <f t="shared" si="24"/>
        <v>01</v>
      </c>
      <c r="C100" s="1">
        <v>43300.619814814818</v>
      </c>
      <c r="D100" t="str">
        <f t="shared" si="19"/>
        <v>V</v>
      </c>
      <c r="E100" t="s">
        <v>329</v>
      </c>
      <c r="I100" t="s">
        <v>50</v>
      </c>
      <c r="J100" s="2">
        <v>43308</v>
      </c>
      <c r="K100" t="s">
        <v>51</v>
      </c>
      <c r="L100" t="str">
        <f t="shared" si="25"/>
        <v>22</v>
      </c>
      <c r="M100" t="s">
        <v>260</v>
      </c>
      <c r="N100" t="str">
        <f t="shared" si="26"/>
        <v>221078</v>
      </c>
      <c r="O100" t="s">
        <v>299</v>
      </c>
      <c r="P100" t="str">
        <f t="shared" si="20"/>
        <v>3996</v>
      </c>
      <c r="Q100" t="s">
        <v>36</v>
      </c>
      <c r="R100">
        <v>889996</v>
      </c>
      <c r="S100" t="s">
        <v>299</v>
      </c>
      <c r="T100" t="str">
        <f t="shared" si="21"/>
        <v>889</v>
      </c>
      <c r="U100" t="s">
        <v>198</v>
      </c>
      <c r="V100" t="str">
        <f>"10"</f>
        <v>10</v>
      </c>
      <c r="W100" t="s">
        <v>52</v>
      </c>
      <c r="X100" t="str">
        <f>"E4108"</f>
        <v>E4108</v>
      </c>
      <c r="Y100" t="s">
        <v>53</v>
      </c>
      <c r="Z100" t="s">
        <v>300</v>
      </c>
      <c r="AA100" t="s">
        <v>301</v>
      </c>
      <c r="AB100" t="str">
        <f>""</f>
        <v/>
      </c>
      <c r="AF100" t="s">
        <v>39</v>
      </c>
      <c r="AG100">
        <v>0</v>
      </c>
      <c r="AH100">
        <v>0</v>
      </c>
      <c r="AI100">
        <v>2597.6999999999998</v>
      </c>
      <c r="AJ100">
        <v>0</v>
      </c>
    </row>
    <row r="101" spans="1:36" x14ac:dyDescent="0.3">
      <c r="A101" t="str">
        <f t="shared" si="17"/>
        <v>19</v>
      </c>
      <c r="B101" t="str">
        <f t="shared" si="24"/>
        <v>01</v>
      </c>
      <c r="C101" s="1">
        <v>43313.391076388885</v>
      </c>
      <c r="D101" t="str">
        <f t="shared" si="19"/>
        <v>V</v>
      </c>
      <c r="E101" t="s">
        <v>305</v>
      </c>
      <c r="G101" t="s">
        <v>298</v>
      </c>
      <c r="I101" t="s">
        <v>298</v>
      </c>
      <c r="J101" s="2">
        <v>43311</v>
      </c>
      <c r="K101" t="s">
        <v>259</v>
      </c>
      <c r="L101" t="str">
        <f t="shared" si="25"/>
        <v>22</v>
      </c>
      <c r="M101" t="s">
        <v>260</v>
      </c>
      <c r="N101" t="str">
        <f t="shared" si="26"/>
        <v>221078</v>
      </c>
      <c r="O101" t="s">
        <v>299</v>
      </c>
      <c r="P101" t="str">
        <f t="shared" si="20"/>
        <v>3996</v>
      </c>
      <c r="Q101" t="s">
        <v>36</v>
      </c>
      <c r="R101">
        <v>889996</v>
      </c>
      <c r="S101" t="s">
        <v>299</v>
      </c>
      <c r="T101" t="str">
        <f t="shared" si="21"/>
        <v>889</v>
      </c>
      <c r="U101" t="s">
        <v>198</v>
      </c>
      <c r="V101" t="str">
        <f t="shared" ref="V101:V136" si="27">"RV"</f>
        <v>RV</v>
      </c>
      <c r="W101" t="s">
        <v>66</v>
      </c>
      <c r="X101" t="str">
        <f t="shared" ref="X101:X136" si="28">"R3711"</f>
        <v>R3711</v>
      </c>
      <c r="Y101" t="s">
        <v>366</v>
      </c>
      <c r="Z101" t="s">
        <v>300</v>
      </c>
      <c r="AA101" t="s">
        <v>301</v>
      </c>
      <c r="AB101" t="str">
        <f>""</f>
        <v/>
      </c>
      <c r="AF101" t="s">
        <v>39</v>
      </c>
      <c r="AG101">
        <v>0</v>
      </c>
      <c r="AH101">
        <v>0</v>
      </c>
      <c r="AI101">
        <v>117</v>
      </c>
      <c r="AJ101">
        <v>0</v>
      </c>
    </row>
    <row r="102" spans="1:36" x14ac:dyDescent="0.3">
      <c r="A102" t="str">
        <f t="shared" si="17"/>
        <v>19</v>
      </c>
      <c r="B102" t="str">
        <f t="shared" si="24"/>
        <v>01</v>
      </c>
      <c r="C102" s="1">
        <v>43312.696550925924</v>
      </c>
      <c r="D102" t="str">
        <f t="shared" si="19"/>
        <v>V</v>
      </c>
      <c r="E102" t="s">
        <v>365</v>
      </c>
      <c r="G102" t="s">
        <v>355</v>
      </c>
      <c r="I102" t="s">
        <v>355</v>
      </c>
      <c r="J102" s="2">
        <v>43312</v>
      </c>
      <c r="K102" t="s">
        <v>259</v>
      </c>
      <c r="L102" t="str">
        <f t="shared" si="25"/>
        <v>22</v>
      </c>
      <c r="M102" t="s">
        <v>260</v>
      </c>
      <c r="N102" t="str">
        <f t="shared" si="26"/>
        <v>221078</v>
      </c>
      <c r="O102" t="s">
        <v>299</v>
      </c>
      <c r="P102" t="str">
        <f t="shared" si="20"/>
        <v>3996</v>
      </c>
      <c r="Q102" t="s">
        <v>36</v>
      </c>
      <c r="R102">
        <v>889996</v>
      </c>
      <c r="S102" t="s">
        <v>299</v>
      </c>
      <c r="T102" t="str">
        <f t="shared" si="21"/>
        <v>889</v>
      </c>
      <c r="U102" t="s">
        <v>198</v>
      </c>
      <c r="V102" t="str">
        <f t="shared" si="27"/>
        <v>RV</v>
      </c>
      <c r="W102" t="s">
        <v>66</v>
      </c>
      <c r="X102" t="str">
        <f t="shared" si="28"/>
        <v>R3711</v>
      </c>
      <c r="Y102" t="s">
        <v>366</v>
      </c>
      <c r="Z102" t="s">
        <v>300</v>
      </c>
      <c r="AA102" t="s">
        <v>301</v>
      </c>
      <c r="AB102" t="str">
        <f>""</f>
        <v/>
      </c>
      <c r="AF102" t="s">
        <v>39</v>
      </c>
      <c r="AG102">
        <v>0</v>
      </c>
      <c r="AH102">
        <v>0</v>
      </c>
      <c r="AI102">
        <v>57176.71</v>
      </c>
      <c r="AJ102">
        <v>0</v>
      </c>
    </row>
    <row r="103" spans="1:36" x14ac:dyDescent="0.3">
      <c r="A103" t="str">
        <f t="shared" si="17"/>
        <v>19</v>
      </c>
      <c r="B103" t="str">
        <f t="shared" si="24"/>
        <v>01</v>
      </c>
      <c r="C103" s="1">
        <v>43306.31826388889</v>
      </c>
      <c r="D103" t="str">
        <f t="shared" si="19"/>
        <v>V</v>
      </c>
      <c r="E103" t="s">
        <v>306</v>
      </c>
      <c r="G103" t="s">
        <v>298</v>
      </c>
      <c r="I103" t="s">
        <v>298</v>
      </c>
      <c r="J103" s="2">
        <v>43300</v>
      </c>
      <c r="K103" t="s">
        <v>259</v>
      </c>
      <c r="L103" t="str">
        <f t="shared" si="25"/>
        <v>22</v>
      </c>
      <c r="M103" t="s">
        <v>260</v>
      </c>
      <c r="N103" t="str">
        <f t="shared" si="26"/>
        <v>221078</v>
      </c>
      <c r="O103" t="s">
        <v>299</v>
      </c>
      <c r="P103" t="str">
        <f t="shared" si="20"/>
        <v>3996</v>
      </c>
      <c r="Q103" t="s">
        <v>36</v>
      </c>
      <c r="R103">
        <v>889996</v>
      </c>
      <c r="S103" t="s">
        <v>299</v>
      </c>
      <c r="T103" t="str">
        <f t="shared" si="21"/>
        <v>889</v>
      </c>
      <c r="U103" t="s">
        <v>198</v>
      </c>
      <c r="V103" t="str">
        <f t="shared" si="27"/>
        <v>RV</v>
      </c>
      <c r="W103" t="s">
        <v>66</v>
      </c>
      <c r="X103" t="str">
        <f t="shared" si="28"/>
        <v>R3711</v>
      </c>
      <c r="Y103" t="s">
        <v>366</v>
      </c>
      <c r="Z103" t="s">
        <v>300</v>
      </c>
      <c r="AA103" t="s">
        <v>301</v>
      </c>
      <c r="AB103" t="str">
        <f>""</f>
        <v/>
      </c>
      <c r="AF103" t="s">
        <v>39</v>
      </c>
      <c r="AG103">
        <v>0</v>
      </c>
      <c r="AH103">
        <v>0</v>
      </c>
      <c r="AI103">
        <v>140</v>
      </c>
      <c r="AJ103">
        <v>0</v>
      </c>
    </row>
    <row r="104" spans="1:36" x14ac:dyDescent="0.3">
      <c r="A104" t="str">
        <f t="shared" si="17"/>
        <v>19</v>
      </c>
      <c r="B104" t="str">
        <f t="shared" si="24"/>
        <v>01</v>
      </c>
      <c r="C104" s="1">
        <v>43312.662326388891</v>
      </c>
      <c r="D104" t="str">
        <f t="shared" si="19"/>
        <v>V</v>
      </c>
      <c r="E104" t="s">
        <v>338</v>
      </c>
      <c r="G104" t="s">
        <v>339</v>
      </c>
      <c r="I104" t="s">
        <v>339</v>
      </c>
      <c r="J104" s="2">
        <v>43305</v>
      </c>
      <c r="K104" t="s">
        <v>259</v>
      </c>
      <c r="L104" t="str">
        <f t="shared" si="25"/>
        <v>22</v>
      </c>
      <c r="M104" t="s">
        <v>260</v>
      </c>
      <c r="N104" t="str">
        <f t="shared" si="26"/>
        <v>221078</v>
      </c>
      <c r="O104" t="s">
        <v>299</v>
      </c>
      <c r="P104" t="str">
        <f t="shared" si="20"/>
        <v>3996</v>
      </c>
      <c r="Q104" t="s">
        <v>36</v>
      </c>
      <c r="R104">
        <v>889996</v>
      </c>
      <c r="S104" t="s">
        <v>299</v>
      </c>
      <c r="T104" t="str">
        <f t="shared" si="21"/>
        <v>889</v>
      </c>
      <c r="U104" t="s">
        <v>198</v>
      </c>
      <c r="V104" t="str">
        <f t="shared" si="27"/>
        <v>RV</v>
      </c>
      <c r="W104" t="s">
        <v>66</v>
      </c>
      <c r="X104" t="str">
        <f t="shared" si="28"/>
        <v>R3711</v>
      </c>
      <c r="Y104" t="s">
        <v>366</v>
      </c>
      <c r="Z104" t="s">
        <v>300</v>
      </c>
      <c r="AA104" t="s">
        <v>301</v>
      </c>
      <c r="AB104" t="str">
        <f>""</f>
        <v/>
      </c>
      <c r="AF104" t="s">
        <v>39</v>
      </c>
      <c r="AG104">
        <v>0</v>
      </c>
      <c r="AH104">
        <v>0</v>
      </c>
      <c r="AI104">
        <v>47.21</v>
      </c>
      <c r="AJ104">
        <v>0</v>
      </c>
    </row>
    <row r="105" spans="1:36" x14ac:dyDescent="0.3">
      <c r="A105" t="str">
        <f t="shared" si="17"/>
        <v>19</v>
      </c>
      <c r="B105" t="str">
        <f t="shared" si="24"/>
        <v>01</v>
      </c>
      <c r="C105" s="1">
        <v>43314.396805555552</v>
      </c>
      <c r="D105" t="str">
        <f t="shared" si="19"/>
        <v>V</v>
      </c>
      <c r="E105" t="s">
        <v>342</v>
      </c>
      <c r="I105" t="s">
        <v>343</v>
      </c>
      <c r="J105" s="2">
        <v>43308</v>
      </c>
      <c r="K105" t="s">
        <v>259</v>
      </c>
      <c r="L105" t="str">
        <f t="shared" si="25"/>
        <v>22</v>
      </c>
      <c r="M105" t="s">
        <v>260</v>
      </c>
      <c r="N105" t="str">
        <f t="shared" si="26"/>
        <v>221078</v>
      </c>
      <c r="O105" t="s">
        <v>299</v>
      </c>
      <c r="P105" t="str">
        <f t="shared" si="20"/>
        <v>3996</v>
      </c>
      <c r="Q105" t="s">
        <v>36</v>
      </c>
      <c r="R105">
        <v>889996</v>
      </c>
      <c r="S105" t="s">
        <v>299</v>
      </c>
      <c r="T105" t="str">
        <f t="shared" si="21"/>
        <v>889</v>
      </c>
      <c r="U105" t="s">
        <v>198</v>
      </c>
      <c r="V105" t="str">
        <f t="shared" si="27"/>
        <v>RV</v>
      </c>
      <c r="W105" t="s">
        <v>66</v>
      </c>
      <c r="X105" t="str">
        <f t="shared" si="28"/>
        <v>R3711</v>
      </c>
      <c r="Y105" t="s">
        <v>366</v>
      </c>
      <c r="Z105" t="s">
        <v>300</v>
      </c>
      <c r="AA105" t="s">
        <v>301</v>
      </c>
      <c r="AB105" t="str">
        <f>""</f>
        <v/>
      </c>
      <c r="AF105" t="s">
        <v>39</v>
      </c>
      <c r="AG105">
        <v>0</v>
      </c>
      <c r="AH105">
        <v>0</v>
      </c>
      <c r="AI105">
        <v>141.66999999999999</v>
      </c>
      <c r="AJ105">
        <v>0</v>
      </c>
    </row>
    <row r="106" spans="1:36" x14ac:dyDescent="0.3">
      <c r="A106" t="str">
        <f t="shared" si="17"/>
        <v>19</v>
      </c>
      <c r="B106" t="str">
        <f t="shared" si="24"/>
        <v>01</v>
      </c>
      <c r="C106" s="1">
        <v>43286.572395833333</v>
      </c>
      <c r="D106" t="str">
        <f t="shared" si="19"/>
        <v>V</v>
      </c>
      <c r="E106" t="s">
        <v>328</v>
      </c>
      <c r="I106" t="s">
        <v>55</v>
      </c>
      <c r="J106" s="2">
        <v>43294</v>
      </c>
      <c r="K106" t="s">
        <v>259</v>
      </c>
      <c r="L106" t="str">
        <f t="shared" si="25"/>
        <v>22</v>
      </c>
      <c r="M106" t="s">
        <v>260</v>
      </c>
      <c r="N106" t="str">
        <f t="shared" si="26"/>
        <v>221078</v>
      </c>
      <c r="O106" t="s">
        <v>299</v>
      </c>
      <c r="P106" t="str">
        <f t="shared" si="20"/>
        <v>3996</v>
      </c>
      <c r="Q106" t="s">
        <v>36</v>
      </c>
      <c r="R106">
        <v>889996</v>
      </c>
      <c r="S106" t="s">
        <v>299</v>
      </c>
      <c r="T106" t="str">
        <f t="shared" si="21"/>
        <v>889</v>
      </c>
      <c r="U106" t="s">
        <v>198</v>
      </c>
      <c r="V106" t="str">
        <f t="shared" si="27"/>
        <v>RV</v>
      </c>
      <c r="W106" t="s">
        <v>66</v>
      </c>
      <c r="X106" t="str">
        <f t="shared" si="28"/>
        <v>R3711</v>
      </c>
      <c r="Y106" t="s">
        <v>366</v>
      </c>
      <c r="Z106" t="s">
        <v>300</v>
      </c>
      <c r="AA106" t="s">
        <v>301</v>
      </c>
      <c r="AB106" t="str">
        <f>""</f>
        <v/>
      </c>
      <c r="AF106" t="s">
        <v>39</v>
      </c>
      <c r="AG106">
        <v>0</v>
      </c>
      <c r="AH106">
        <v>0</v>
      </c>
      <c r="AI106">
        <v>754.79</v>
      </c>
      <c r="AJ106">
        <v>0</v>
      </c>
    </row>
    <row r="107" spans="1:36" x14ac:dyDescent="0.3">
      <c r="A107" t="str">
        <f t="shared" si="17"/>
        <v>19</v>
      </c>
      <c r="B107" t="str">
        <f t="shared" si="24"/>
        <v>01</v>
      </c>
      <c r="C107" s="1">
        <v>43286.572395833333</v>
      </c>
      <c r="D107" t="str">
        <f t="shared" si="19"/>
        <v>V</v>
      </c>
      <c r="E107" t="s">
        <v>328</v>
      </c>
      <c r="I107" t="s">
        <v>55</v>
      </c>
      <c r="J107" s="2">
        <v>43294</v>
      </c>
      <c r="K107" t="s">
        <v>259</v>
      </c>
      <c r="L107" t="str">
        <f t="shared" si="25"/>
        <v>22</v>
      </c>
      <c r="M107" t="s">
        <v>260</v>
      </c>
      <c r="N107" t="str">
        <f t="shared" si="26"/>
        <v>221078</v>
      </c>
      <c r="O107" t="s">
        <v>299</v>
      </c>
      <c r="P107" t="str">
        <f t="shared" si="20"/>
        <v>3996</v>
      </c>
      <c r="Q107" t="s">
        <v>36</v>
      </c>
      <c r="R107">
        <v>889996</v>
      </c>
      <c r="S107" t="s">
        <v>299</v>
      </c>
      <c r="T107" t="str">
        <f t="shared" si="21"/>
        <v>889</v>
      </c>
      <c r="U107" t="s">
        <v>198</v>
      </c>
      <c r="V107" t="str">
        <f t="shared" si="27"/>
        <v>RV</v>
      </c>
      <c r="W107" t="s">
        <v>66</v>
      </c>
      <c r="X107" t="str">
        <f t="shared" si="28"/>
        <v>R3711</v>
      </c>
      <c r="Y107" t="s">
        <v>366</v>
      </c>
      <c r="Z107" t="s">
        <v>300</v>
      </c>
      <c r="AA107" t="s">
        <v>301</v>
      </c>
      <c r="AB107" t="str">
        <f>""</f>
        <v/>
      </c>
      <c r="AF107" t="s">
        <v>39</v>
      </c>
      <c r="AG107">
        <v>0</v>
      </c>
      <c r="AH107">
        <v>0</v>
      </c>
      <c r="AI107">
        <v>1805.54</v>
      </c>
      <c r="AJ107">
        <v>0</v>
      </c>
    </row>
    <row r="108" spans="1:36" x14ac:dyDescent="0.3">
      <c r="A108" t="str">
        <f t="shared" si="17"/>
        <v>19</v>
      </c>
      <c r="B108" t="str">
        <f t="shared" si="24"/>
        <v>01</v>
      </c>
      <c r="C108" s="1">
        <v>43286.572384259256</v>
      </c>
      <c r="D108" t="str">
        <f t="shared" si="19"/>
        <v>V</v>
      </c>
      <c r="E108" t="s">
        <v>328</v>
      </c>
      <c r="I108" t="s">
        <v>55</v>
      </c>
      <c r="J108" s="2">
        <v>43294</v>
      </c>
      <c r="K108" t="s">
        <v>259</v>
      </c>
      <c r="L108" t="str">
        <f t="shared" si="25"/>
        <v>22</v>
      </c>
      <c r="M108" t="s">
        <v>260</v>
      </c>
      <c r="N108" t="str">
        <f t="shared" si="26"/>
        <v>221078</v>
      </c>
      <c r="O108" t="s">
        <v>299</v>
      </c>
      <c r="P108" t="str">
        <f t="shared" si="20"/>
        <v>3996</v>
      </c>
      <c r="Q108" t="s">
        <v>36</v>
      </c>
      <c r="R108">
        <v>889996</v>
      </c>
      <c r="S108" t="s">
        <v>299</v>
      </c>
      <c r="T108" t="str">
        <f t="shared" si="21"/>
        <v>889</v>
      </c>
      <c r="U108" t="s">
        <v>198</v>
      </c>
      <c r="V108" t="str">
        <f t="shared" si="27"/>
        <v>RV</v>
      </c>
      <c r="W108" t="s">
        <v>66</v>
      </c>
      <c r="X108" t="str">
        <f t="shared" si="28"/>
        <v>R3711</v>
      </c>
      <c r="Y108" t="s">
        <v>366</v>
      </c>
      <c r="Z108" t="s">
        <v>300</v>
      </c>
      <c r="AA108" t="s">
        <v>301</v>
      </c>
      <c r="AB108" t="str">
        <f>""</f>
        <v/>
      </c>
      <c r="AF108" t="s">
        <v>39</v>
      </c>
      <c r="AG108">
        <v>0</v>
      </c>
      <c r="AH108">
        <v>0</v>
      </c>
      <c r="AI108">
        <v>835.46</v>
      </c>
      <c r="AJ108">
        <v>0</v>
      </c>
    </row>
    <row r="109" spans="1:36" x14ac:dyDescent="0.3">
      <c r="A109" t="str">
        <f t="shared" si="17"/>
        <v>19</v>
      </c>
      <c r="B109" t="str">
        <f t="shared" si="24"/>
        <v>01</v>
      </c>
      <c r="C109" s="1">
        <v>43286.572395833333</v>
      </c>
      <c r="D109" t="str">
        <f t="shared" si="19"/>
        <v>V</v>
      </c>
      <c r="E109" t="s">
        <v>328</v>
      </c>
      <c r="I109" t="s">
        <v>55</v>
      </c>
      <c r="J109" s="2">
        <v>43294</v>
      </c>
      <c r="K109" t="s">
        <v>259</v>
      </c>
      <c r="L109" t="str">
        <f t="shared" si="25"/>
        <v>22</v>
      </c>
      <c r="M109" t="s">
        <v>260</v>
      </c>
      <c r="N109" t="str">
        <f t="shared" si="26"/>
        <v>221078</v>
      </c>
      <c r="O109" t="s">
        <v>299</v>
      </c>
      <c r="P109" t="str">
        <f t="shared" si="20"/>
        <v>3996</v>
      </c>
      <c r="Q109" t="s">
        <v>36</v>
      </c>
      <c r="R109">
        <v>889996</v>
      </c>
      <c r="S109" t="s">
        <v>299</v>
      </c>
      <c r="T109" t="str">
        <f t="shared" si="21"/>
        <v>889</v>
      </c>
      <c r="U109" t="s">
        <v>198</v>
      </c>
      <c r="V109" t="str">
        <f t="shared" si="27"/>
        <v>RV</v>
      </c>
      <c r="W109" t="s">
        <v>66</v>
      </c>
      <c r="X109" t="str">
        <f t="shared" si="28"/>
        <v>R3711</v>
      </c>
      <c r="Y109" t="s">
        <v>366</v>
      </c>
      <c r="Z109" t="s">
        <v>300</v>
      </c>
      <c r="AA109" t="s">
        <v>301</v>
      </c>
      <c r="AB109" t="str">
        <f>""</f>
        <v/>
      </c>
      <c r="AF109" t="s">
        <v>39</v>
      </c>
      <c r="AG109">
        <v>0</v>
      </c>
      <c r="AH109">
        <v>0</v>
      </c>
      <c r="AI109">
        <v>533.33000000000004</v>
      </c>
      <c r="AJ109">
        <v>0</v>
      </c>
    </row>
    <row r="110" spans="1:36" x14ac:dyDescent="0.3">
      <c r="A110" t="str">
        <f t="shared" si="17"/>
        <v>19</v>
      </c>
      <c r="B110" t="str">
        <f t="shared" si="24"/>
        <v>01</v>
      </c>
      <c r="C110" s="1">
        <v>43286.572384259256</v>
      </c>
      <c r="D110" t="str">
        <f t="shared" si="19"/>
        <v>V</v>
      </c>
      <c r="E110" t="s">
        <v>328</v>
      </c>
      <c r="I110" t="s">
        <v>55</v>
      </c>
      <c r="J110" s="2">
        <v>43294</v>
      </c>
      <c r="K110" t="s">
        <v>259</v>
      </c>
      <c r="L110" t="str">
        <f t="shared" si="25"/>
        <v>22</v>
      </c>
      <c r="M110" t="s">
        <v>260</v>
      </c>
      <c r="N110" t="str">
        <f t="shared" si="26"/>
        <v>221078</v>
      </c>
      <c r="O110" t="s">
        <v>299</v>
      </c>
      <c r="P110" t="str">
        <f t="shared" si="20"/>
        <v>3996</v>
      </c>
      <c r="Q110" t="s">
        <v>36</v>
      </c>
      <c r="R110">
        <v>889996</v>
      </c>
      <c r="S110" t="s">
        <v>299</v>
      </c>
      <c r="T110" t="str">
        <f t="shared" si="21"/>
        <v>889</v>
      </c>
      <c r="U110" t="s">
        <v>198</v>
      </c>
      <c r="V110" t="str">
        <f t="shared" si="27"/>
        <v>RV</v>
      </c>
      <c r="W110" t="s">
        <v>66</v>
      </c>
      <c r="X110" t="str">
        <f t="shared" si="28"/>
        <v>R3711</v>
      </c>
      <c r="Y110" t="s">
        <v>366</v>
      </c>
      <c r="Z110" t="s">
        <v>300</v>
      </c>
      <c r="AA110" t="s">
        <v>301</v>
      </c>
      <c r="AB110" t="str">
        <f>""</f>
        <v/>
      </c>
      <c r="AF110" t="s">
        <v>39</v>
      </c>
      <c r="AG110">
        <v>0</v>
      </c>
      <c r="AH110">
        <v>0</v>
      </c>
      <c r="AI110">
        <v>2886.3</v>
      </c>
      <c r="AJ110">
        <v>0</v>
      </c>
    </row>
    <row r="111" spans="1:36" x14ac:dyDescent="0.3">
      <c r="A111" t="str">
        <f t="shared" si="17"/>
        <v>19</v>
      </c>
      <c r="B111" t="str">
        <f t="shared" si="24"/>
        <v>01</v>
      </c>
      <c r="C111" s="1">
        <v>43286.572384259256</v>
      </c>
      <c r="D111" t="str">
        <f t="shared" si="19"/>
        <v>V</v>
      </c>
      <c r="E111" t="s">
        <v>328</v>
      </c>
      <c r="I111" t="s">
        <v>55</v>
      </c>
      <c r="J111" s="2">
        <v>43294</v>
      </c>
      <c r="K111" t="s">
        <v>259</v>
      </c>
      <c r="L111" t="str">
        <f t="shared" si="25"/>
        <v>22</v>
      </c>
      <c r="M111" t="s">
        <v>260</v>
      </c>
      <c r="N111" t="str">
        <f t="shared" si="26"/>
        <v>221078</v>
      </c>
      <c r="O111" t="s">
        <v>299</v>
      </c>
      <c r="P111" t="str">
        <f t="shared" si="20"/>
        <v>3996</v>
      </c>
      <c r="Q111" t="s">
        <v>36</v>
      </c>
      <c r="R111">
        <v>889996</v>
      </c>
      <c r="S111" t="s">
        <v>299</v>
      </c>
      <c r="T111" t="str">
        <f t="shared" si="21"/>
        <v>889</v>
      </c>
      <c r="U111" t="s">
        <v>198</v>
      </c>
      <c r="V111" t="str">
        <f t="shared" si="27"/>
        <v>RV</v>
      </c>
      <c r="W111" t="s">
        <v>66</v>
      </c>
      <c r="X111" t="str">
        <f t="shared" si="28"/>
        <v>R3711</v>
      </c>
      <c r="Y111" t="s">
        <v>366</v>
      </c>
      <c r="Z111" t="s">
        <v>300</v>
      </c>
      <c r="AA111" t="s">
        <v>301</v>
      </c>
      <c r="AB111" t="str">
        <f>""</f>
        <v/>
      </c>
      <c r="AF111" t="s">
        <v>39</v>
      </c>
      <c r="AG111">
        <v>0</v>
      </c>
      <c r="AH111">
        <v>0</v>
      </c>
      <c r="AI111">
        <v>8909.66</v>
      </c>
      <c r="AJ111">
        <v>0</v>
      </c>
    </row>
    <row r="112" spans="1:36" x14ac:dyDescent="0.3">
      <c r="A112" t="str">
        <f t="shared" si="17"/>
        <v>19</v>
      </c>
      <c r="B112" t="str">
        <f t="shared" si="24"/>
        <v>01</v>
      </c>
      <c r="C112" s="1">
        <v>43291.358935185184</v>
      </c>
      <c r="D112" t="str">
        <f t="shared" si="19"/>
        <v>V</v>
      </c>
      <c r="E112" t="s">
        <v>307</v>
      </c>
      <c r="G112" t="s">
        <v>298</v>
      </c>
      <c r="I112" t="s">
        <v>298</v>
      </c>
      <c r="J112" s="2">
        <v>43290</v>
      </c>
      <c r="K112" t="s">
        <v>259</v>
      </c>
      <c r="L112" t="str">
        <f t="shared" si="25"/>
        <v>22</v>
      </c>
      <c r="M112" t="s">
        <v>260</v>
      </c>
      <c r="N112" t="str">
        <f t="shared" si="26"/>
        <v>221078</v>
      </c>
      <c r="O112" t="s">
        <v>299</v>
      </c>
      <c r="P112" t="str">
        <f t="shared" si="20"/>
        <v>3996</v>
      </c>
      <c r="Q112" t="s">
        <v>36</v>
      </c>
      <c r="R112">
        <v>889996</v>
      </c>
      <c r="S112" t="s">
        <v>299</v>
      </c>
      <c r="T112" t="str">
        <f t="shared" si="21"/>
        <v>889</v>
      </c>
      <c r="U112" t="s">
        <v>198</v>
      </c>
      <c r="V112" t="str">
        <f t="shared" si="27"/>
        <v>RV</v>
      </c>
      <c r="W112" t="s">
        <v>66</v>
      </c>
      <c r="X112" t="str">
        <f t="shared" si="28"/>
        <v>R3711</v>
      </c>
      <c r="Y112" t="s">
        <v>366</v>
      </c>
      <c r="Z112" t="s">
        <v>300</v>
      </c>
      <c r="AA112" t="s">
        <v>301</v>
      </c>
      <c r="AB112" t="str">
        <f>""</f>
        <v/>
      </c>
      <c r="AF112" t="s">
        <v>39</v>
      </c>
      <c r="AG112">
        <v>0</v>
      </c>
      <c r="AH112">
        <v>0</v>
      </c>
      <c r="AI112">
        <v>73</v>
      </c>
      <c r="AJ112">
        <v>0</v>
      </c>
    </row>
    <row r="113" spans="1:36" x14ac:dyDescent="0.3">
      <c r="A113" t="str">
        <f t="shared" si="17"/>
        <v>19</v>
      </c>
      <c r="B113" t="str">
        <f t="shared" si="24"/>
        <v>01</v>
      </c>
      <c r="C113" s="1">
        <v>43286.575150462966</v>
      </c>
      <c r="D113" t="str">
        <f t="shared" si="19"/>
        <v>V</v>
      </c>
      <c r="E113" t="s">
        <v>322</v>
      </c>
      <c r="I113" t="s">
        <v>55</v>
      </c>
      <c r="J113" s="2">
        <v>43294</v>
      </c>
      <c r="K113" t="s">
        <v>259</v>
      </c>
      <c r="L113" t="str">
        <f t="shared" si="25"/>
        <v>22</v>
      </c>
      <c r="M113" t="s">
        <v>260</v>
      </c>
      <c r="N113" t="str">
        <f t="shared" si="26"/>
        <v>221078</v>
      </c>
      <c r="O113" t="s">
        <v>299</v>
      </c>
      <c r="P113" t="str">
        <f t="shared" si="20"/>
        <v>3996</v>
      </c>
      <c r="Q113" t="s">
        <v>36</v>
      </c>
      <c r="R113">
        <v>889996</v>
      </c>
      <c r="S113" t="s">
        <v>299</v>
      </c>
      <c r="T113" t="str">
        <f t="shared" si="21"/>
        <v>889</v>
      </c>
      <c r="U113" t="s">
        <v>198</v>
      </c>
      <c r="V113" t="str">
        <f t="shared" si="27"/>
        <v>RV</v>
      </c>
      <c r="W113" t="s">
        <v>66</v>
      </c>
      <c r="X113" t="str">
        <f t="shared" si="28"/>
        <v>R3711</v>
      </c>
      <c r="Y113" t="s">
        <v>366</v>
      </c>
      <c r="Z113" t="s">
        <v>300</v>
      </c>
      <c r="AA113" t="s">
        <v>301</v>
      </c>
      <c r="AB113" t="str">
        <f>""</f>
        <v/>
      </c>
      <c r="AF113" t="s">
        <v>39</v>
      </c>
      <c r="AG113">
        <v>0</v>
      </c>
      <c r="AH113">
        <v>0</v>
      </c>
      <c r="AI113">
        <v>157.09</v>
      </c>
      <c r="AJ113">
        <v>0</v>
      </c>
    </row>
    <row r="114" spans="1:36" x14ac:dyDescent="0.3">
      <c r="A114" t="str">
        <f t="shared" si="17"/>
        <v>19</v>
      </c>
      <c r="B114" t="str">
        <f t="shared" si="24"/>
        <v>01</v>
      </c>
      <c r="C114" s="1">
        <v>43300.620509259257</v>
      </c>
      <c r="D114" t="str">
        <f t="shared" si="19"/>
        <v>V</v>
      </c>
      <c r="E114" t="s">
        <v>329</v>
      </c>
      <c r="I114" t="s">
        <v>50</v>
      </c>
      <c r="J114" s="2">
        <v>43308</v>
      </c>
      <c r="K114" t="s">
        <v>259</v>
      </c>
      <c r="L114" t="str">
        <f t="shared" si="25"/>
        <v>22</v>
      </c>
      <c r="M114" t="s">
        <v>260</v>
      </c>
      <c r="N114" t="str">
        <f t="shared" si="26"/>
        <v>221078</v>
      </c>
      <c r="O114" t="s">
        <v>299</v>
      </c>
      <c r="P114" t="str">
        <f t="shared" si="20"/>
        <v>3996</v>
      </c>
      <c r="Q114" t="s">
        <v>36</v>
      </c>
      <c r="R114">
        <v>889996</v>
      </c>
      <c r="S114" t="s">
        <v>299</v>
      </c>
      <c r="T114" t="str">
        <f t="shared" si="21"/>
        <v>889</v>
      </c>
      <c r="U114" t="s">
        <v>198</v>
      </c>
      <c r="V114" t="str">
        <f t="shared" si="27"/>
        <v>RV</v>
      </c>
      <c r="W114" t="s">
        <v>66</v>
      </c>
      <c r="X114" t="str">
        <f t="shared" si="28"/>
        <v>R3711</v>
      </c>
      <c r="Y114" t="s">
        <v>366</v>
      </c>
      <c r="Z114" t="s">
        <v>300</v>
      </c>
      <c r="AA114" t="s">
        <v>301</v>
      </c>
      <c r="AB114" t="str">
        <f>""</f>
        <v/>
      </c>
      <c r="AF114" t="s">
        <v>39</v>
      </c>
      <c r="AG114">
        <v>0</v>
      </c>
      <c r="AH114">
        <v>0</v>
      </c>
      <c r="AI114">
        <v>901.32</v>
      </c>
      <c r="AJ114">
        <v>0</v>
      </c>
    </row>
    <row r="115" spans="1:36" x14ac:dyDescent="0.3">
      <c r="A115" t="str">
        <f t="shared" si="17"/>
        <v>19</v>
      </c>
      <c r="B115" t="str">
        <f t="shared" si="24"/>
        <v>01</v>
      </c>
      <c r="C115" s="1">
        <v>43300.620509259257</v>
      </c>
      <c r="D115" t="str">
        <f t="shared" si="19"/>
        <v>V</v>
      </c>
      <c r="E115" t="s">
        <v>329</v>
      </c>
      <c r="I115" t="s">
        <v>50</v>
      </c>
      <c r="J115" s="2">
        <v>43308</v>
      </c>
      <c r="K115" t="s">
        <v>259</v>
      </c>
      <c r="L115" t="str">
        <f t="shared" si="25"/>
        <v>22</v>
      </c>
      <c r="M115" t="s">
        <v>260</v>
      </c>
      <c r="N115" t="str">
        <f t="shared" si="26"/>
        <v>221078</v>
      </c>
      <c r="O115" t="s">
        <v>299</v>
      </c>
      <c r="P115" t="str">
        <f t="shared" si="20"/>
        <v>3996</v>
      </c>
      <c r="Q115" t="s">
        <v>36</v>
      </c>
      <c r="R115">
        <v>889996</v>
      </c>
      <c r="S115" t="s">
        <v>299</v>
      </c>
      <c r="T115" t="str">
        <f t="shared" si="21"/>
        <v>889</v>
      </c>
      <c r="U115" t="s">
        <v>198</v>
      </c>
      <c r="V115" t="str">
        <f t="shared" si="27"/>
        <v>RV</v>
      </c>
      <c r="W115" t="s">
        <v>66</v>
      </c>
      <c r="X115" t="str">
        <f t="shared" si="28"/>
        <v>R3711</v>
      </c>
      <c r="Y115" t="s">
        <v>366</v>
      </c>
      <c r="Z115" t="s">
        <v>300</v>
      </c>
      <c r="AA115" t="s">
        <v>301</v>
      </c>
      <c r="AB115" t="str">
        <f>""</f>
        <v/>
      </c>
      <c r="AF115" t="s">
        <v>39</v>
      </c>
      <c r="AG115">
        <v>0</v>
      </c>
      <c r="AH115">
        <v>0</v>
      </c>
      <c r="AI115">
        <v>2886.3</v>
      </c>
      <c r="AJ115">
        <v>0</v>
      </c>
    </row>
    <row r="116" spans="1:36" x14ac:dyDescent="0.3">
      <c r="A116" t="str">
        <f t="shared" si="17"/>
        <v>19</v>
      </c>
      <c r="B116" t="str">
        <f t="shared" si="24"/>
        <v>01</v>
      </c>
      <c r="C116" s="1">
        <v>43300.620509259257</v>
      </c>
      <c r="D116" t="str">
        <f t="shared" si="19"/>
        <v>V</v>
      </c>
      <c r="E116" t="s">
        <v>329</v>
      </c>
      <c r="I116" t="s">
        <v>50</v>
      </c>
      <c r="J116" s="2">
        <v>43308</v>
      </c>
      <c r="K116" t="s">
        <v>259</v>
      </c>
      <c r="L116" t="str">
        <f t="shared" si="25"/>
        <v>22</v>
      </c>
      <c r="M116" t="s">
        <v>260</v>
      </c>
      <c r="N116" t="str">
        <f t="shared" si="26"/>
        <v>221078</v>
      </c>
      <c r="O116" t="s">
        <v>299</v>
      </c>
      <c r="P116" t="str">
        <f t="shared" si="20"/>
        <v>3996</v>
      </c>
      <c r="Q116" t="s">
        <v>36</v>
      </c>
      <c r="R116">
        <v>889996</v>
      </c>
      <c r="S116" t="s">
        <v>299</v>
      </c>
      <c r="T116" t="str">
        <f t="shared" si="21"/>
        <v>889</v>
      </c>
      <c r="U116" t="s">
        <v>198</v>
      </c>
      <c r="V116" t="str">
        <f t="shared" si="27"/>
        <v>RV</v>
      </c>
      <c r="W116" t="s">
        <v>66</v>
      </c>
      <c r="X116" t="str">
        <f t="shared" si="28"/>
        <v>R3711</v>
      </c>
      <c r="Y116" t="s">
        <v>366</v>
      </c>
      <c r="Z116" t="s">
        <v>300</v>
      </c>
      <c r="AA116" t="s">
        <v>301</v>
      </c>
      <c r="AB116" t="str">
        <f>""</f>
        <v/>
      </c>
      <c r="AF116" t="s">
        <v>39</v>
      </c>
      <c r="AG116">
        <v>0</v>
      </c>
      <c r="AH116">
        <v>0</v>
      </c>
      <c r="AI116">
        <v>1749.98</v>
      </c>
      <c r="AJ116">
        <v>0</v>
      </c>
    </row>
    <row r="117" spans="1:36" x14ac:dyDescent="0.3">
      <c r="A117" t="str">
        <f t="shared" si="17"/>
        <v>19</v>
      </c>
      <c r="B117" t="str">
        <f t="shared" si="24"/>
        <v>01</v>
      </c>
      <c r="C117" s="1">
        <v>43300.620509259257</v>
      </c>
      <c r="D117" t="str">
        <f t="shared" si="19"/>
        <v>V</v>
      </c>
      <c r="E117" t="s">
        <v>329</v>
      </c>
      <c r="I117" t="s">
        <v>50</v>
      </c>
      <c r="J117" s="2">
        <v>43308</v>
      </c>
      <c r="K117" t="s">
        <v>259</v>
      </c>
      <c r="L117" t="str">
        <f t="shared" si="25"/>
        <v>22</v>
      </c>
      <c r="M117" t="s">
        <v>260</v>
      </c>
      <c r="N117" t="str">
        <f t="shared" si="26"/>
        <v>221078</v>
      </c>
      <c r="O117" t="s">
        <v>299</v>
      </c>
      <c r="P117" t="str">
        <f t="shared" si="20"/>
        <v>3996</v>
      </c>
      <c r="Q117" t="s">
        <v>36</v>
      </c>
      <c r="R117">
        <v>889996</v>
      </c>
      <c r="S117" t="s">
        <v>299</v>
      </c>
      <c r="T117" t="str">
        <f t="shared" si="21"/>
        <v>889</v>
      </c>
      <c r="U117" t="s">
        <v>198</v>
      </c>
      <c r="V117" t="str">
        <f t="shared" si="27"/>
        <v>RV</v>
      </c>
      <c r="W117" t="s">
        <v>66</v>
      </c>
      <c r="X117" t="str">
        <f t="shared" si="28"/>
        <v>R3711</v>
      </c>
      <c r="Y117" t="s">
        <v>366</v>
      </c>
      <c r="Z117" t="s">
        <v>300</v>
      </c>
      <c r="AA117" t="s">
        <v>301</v>
      </c>
      <c r="AB117" t="str">
        <f>""</f>
        <v/>
      </c>
      <c r="AF117" t="s">
        <v>39</v>
      </c>
      <c r="AG117">
        <v>0</v>
      </c>
      <c r="AH117">
        <v>0</v>
      </c>
      <c r="AI117">
        <v>466.66</v>
      </c>
      <c r="AJ117">
        <v>0</v>
      </c>
    </row>
    <row r="118" spans="1:36" x14ac:dyDescent="0.3">
      <c r="A118" t="str">
        <f t="shared" si="17"/>
        <v>19</v>
      </c>
      <c r="B118" t="str">
        <f t="shared" si="24"/>
        <v>01</v>
      </c>
      <c r="C118" s="1">
        <v>43286.575150462966</v>
      </c>
      <c r="D118" t="str">
        <f t="shared" si="19"/>
        <v>V</v>
      </c>
      <c r="E118" t="s">
        <v>322</v>
      </c>
      <c r="I118" t="s">
        <v>55</v>
      </c>
      <c r="J118" s="2">
        <v>43294</v>
      </c>
      <c r="K118" t="s">
        <v>259</v>
      </c>
      <c r="L118" t="str">
        <f t="shared" si="25"/>
        <v>22</v>
      </c>
      <c r="M118" t="s">
        <v>260</v>
      </c>
      <c r="N118" t="str">
        <f t="shared" si="26"/>
        <v>221078</v>
      </c>
      <c r="O118" t="s">
        <v>299</v>
      </c>
      <c r="P118" t="str">
        <f t="shared" si="20"/>
        <v>3996</v>
      </c>
      <c r="Q118" t="s">
        <v>36</v>
      </c>
      <c r="R118">
        <v>889996</v>
      </c>
      <c r="S118" t="s">
        <v>299</v>
      </c>
      <c r="T118" t="str">
        <f t="shared" si="21"/>
        <v>889</v>
      </c>
      <c r="U118" t="s">
        <v>198</v>
      </c>
      <c r="V118" t="str">
        <f t="shared" si="27"/>
        <v>RV</v>
      </c>
      <c r="W118" t="s">
        <v>66</v>
      </c>
      <c r="X118" t="str">
        <f t="shared" si="28"/>
        <v>R3711</v>
      </c>
      <c r="Y118" t="s">
        <v>366</v>
      </c>
      <c r="Z118" t="s">
        <v>300</v>
      </c>
      <c r="AA118" t="s">
        <v>301</v>
      </c>
      <c r="AB118" t="str">
        <f>""</f>
        <v/>
      </c>
      <c r="AF118" t="s">
        <v>39</v>
      </c>
      <c r="AG118">
        <v>0</v>
      </c>
      <c r="AH118">
        <v>0</v>
      </c>
      <c r="AI118">
        <v>20.27</v>
      </c>
      <c r="AJ118">
        <v>0</v>
      </c>
    </row>
    <row r="119" spans="1:36" x14ac:dyDescent="0.3">
      <c r="A119" t="str">
        <f t="shared" si="17"/>
        <v>19</v>
      </c>
      <c r="B119" t="str">
        <f t="shared" si="24"/>
        <v>01</v>
      </c>
      <c r="C119" s="1">
        <v>43286.575138888889</v>
      </c>
      <c r="D119" t="str">
        <f t="shared" si="19"/>
        <v>V</v>
      </c>
      <c r="E119" t="s">
        <v>322</v>
      </c>
      <c r="I119" t="s">
        <v>55</v>
      </c>
      <c r="J119" s="2">
        <v>43294</v>
      </c>
      <c r="K119" t="s">
        <v>259</v>
      </c>
      <c r="L119" t="str">
        <f t="shared" si="25"/>
        <v>22</v>
      </c>
      <c r="M119" t="s">
        <v>260</v>
      </c>
      <c r="N119" t="str">
        <f t="shared" si="26"/>
        <v>221078</v>
      </c>
      <c r="O119" t="s">
        <v>299</v>
      </c>
      <c r="P119" t="str">
        <f t="shared" si="20"/>
        <v>3996</v>
      </c>
      <c r="Q119" t="s">
        <v>36</v>
      </c>
      <c r="R119">
        <v>889996</v>
      </c>
      <c r="S119" t="s">
        <v>299</v>
      </c>
      <c r="T119" t="str">
        <f t="shared" si="21"/>
        <v>889</v>
      </c>
      <c r="U119" t="s">
        <v>198</v>
      </c>
      <c r="V119" t="str">
        <f t="shared" si="27"/>
        <v>RV</v>
      </c>
      <c r="W119" t="s">
        <v>66</v>
      </c>
      <c r="X119" t="str">
        <f t="shared" si="28"/>
        <v>R3711</v>
      </c>
      <c r="Y119" t="s">
        <v>366</v>
      </c>
      <c r="Z119" t="s">
        <v>300</v>
      </c>
      <c r="AA119" t="s">
        <v>301</v>
      </c>
      <c r="AB119" t="str">
        <f>""</f>
        <v/>
      </c>
      <c r="AF119" t="s">
        <v>39</v>
      </c>
      <c r="AG119">
        <v>0</v>
      </c>
      <c r="AH119">
        <v>0</v>
      </c>
      <c r="AI119">
        <v>986.27</v>
      </c>
      <c r="AJ119">
        <v>0</v>
      </c>
    </row>
    <row r="120" spans="1:36" x14ac:dyDescent="0.3">
      <c r="A120" t="str">
        <f t="shared" si="17"/>
        <v>19</v>
      </c>
      <c r="B120" t="str">
        <f t="shared" si="24"/>
        <v>01</v>
      </c>
      <c r="C120" s="1">
        <v>43286.575150462966</v>
      </c>
      <c r="D120" t="str">
        <f t="shared" si="19"/>
        <v>V</v>
      </c>
      <c r="E120" t="s">
        <v>322</v>
      </c>
      <c r="I120" t="s">
        <v>55</v>
      </c>
      <c r="J120" s="2">
        <v>43294</v>
      </c>
      <c r="K120" t="s">
        <v>259</v>
      </c>
      <c r="L120" t="str">
        <f t="shared" si="25"/>
        <v>22</v>
      </c>
      <c r="M120" t="s">
        <v>260</v>
      </c>
      <c r="N120" t="str">
        <f t="shared" si="26"/>
        <v>221078</v>
      </c>
      <c r="O120" t="s">
        <v>299</v>
      </c>
      <c r="P120" t="str">
        <f t="shared" si="20"/>
        <v>3996</v>
      </c>
      <c r="Q120" t="s">
        <v>36</v>
      </c>
      <c r="R120">
        <v>889996</v>
      </c>
      <c r="S120" t="s">
        <v>299</v>
      </c>
      <c r="T120" t="str">
        <f t="shared" si="21"/>
        <v>889</v>
      </c>
      <c r="U120" t="s">
        <v>198</v>
      </c>
      <c r="V120" t="str">
        <f t="shared" si="27"/>
        <v>RV</v>
      </c>
      <c r="W120" t="s">
        <v>66</v>
      </c>
      <c r="X120" t="str">
        <f t="shared" si="28"/>
        <v>R3711</v>
      </c>
      <c r="Y120" t="s">
        <v>366</v>
      </c>
      <c r="Z120" t="s">
        <v>300</v>
      </c>
      <c r="AA120" t="s">
        <v>301</v>
      </c>
      <c r="AB120" t="str">
        <f>""</f>
        <v/>
      </c>
      <c r="AF120" t="s">
        <v>39</v>
      </c>
      <c r="AG120">
        <v>0</v>
      </c>
      <c r="AH120">
        <v>0</v>
      </c>
      <c r="AI120">
        <v>3198.92</v>
      </c>
      <c r="AJ120">
        <v>0</v>
      </c>
    </row>
    <row r="121" spans="1:36" x14ac:dyDescent="0.3">
      <c r="A121" t="str">
        <f t="shared" si="17"/>
        <v>19</v>
      </c>
      <c r="B121" t="str">
        <f t="shared" si="24"/>
        <v>01</v>
      </c>
      <c r="C121" s="1">
        <v>43300.624421296299</v>
      </c>
      <c r="D121" t="str">
        <f t="shared" si="19"/>
        <v>V</v>
      </c>
      <c r="E121" t="s">
        <v>266</v>
      </c>
      <c r="I121" t="s">
        <v>50</v>
      </c>
      <c r="J121" s="2">
        <v>43308</v>
      </c>
      <c r="K121" t="s">
        <v>259</v>
      </c>
      <c r="L121" t="str">
        <f t="shared" si="25"/>
        <v>22</v>
      </c>
      <c r="M121" t="s">
        <v>260</v>
      </c>
      <c r="N121" t="str">
        <f t="shared" si="26"/>
        <v>221078</v>
      </c>
      <c r="O121" t="s">
        <v>299</v>
      </c>
      <c r="P121" t="str">
        <f t="shared" si="20"/>
        <v>3996</v>
      </c>
      <c r="Q121" t="s">
        <v>36</v>
      </c>
      <c r="R121">
        <v>889996</v>
      </c>
      <c r="S121" t="s">
        <v>299</v>
      </c>
      <c r="T121" t="str">
        <f t="shared" si="21"/>
        <v>889</v>
      </c>
      <c r="U121" t="s">
        <v>198</v>
      </c>
      <c r="V121" t="str">
        <f t="shared" si="27"/>
        <v>RV</v>
      </c>
      <c r="W121" t="s">
        <v>66</v>
      </c>
      <c r="X121" t="str">
        <f t="shared" si="28"/>
        <v>R3711</v>
      </c>
      <c r="Y121" t="s">
        <v>366</v>
      </c>
      <c r="Z121" t="s">
        <v>300</v>
      </c>
      <c r="AA121" t="s">
        <v>301</v>
      </c>
      <c r="AB121" t="str">
        <f>""</f>
        <v/>
      </c>
      <c r="AF121" t="s">
        <v>39</v>
      </c>
      <c r="AG121">
        <v>0</v>
      </c>
      <c r="AH121">
        <v>0</v>
      </c>
      <c r="AI121">
        <v>1003.72</v>
      </c>
      <c r="AJ121">
        <v>0</v>
      </c>
    </row>
    <row r="122" spans="1:36" x14ac:dyDescent="0.3">
      <c r="A122" t="str">
        <f t="shared" si="17"/>
        <v>19</v>
      </c>
      <c r="B122" t="str">
        <f t="shared" si="24"/>
        <v>01</v>
      </c>
      <c r="C122" s="1">
        <v>43300.624421296299</v>
      </c>
      <c r="D122" t="str">
        <f t="shared" si="19"/>
        <v>V</v>
      </c>
      <c r="E122" t="s">
        <v>266</v>
      </c>
      <c r="I122" t="s">
        <v>50</v>
      </c>
      <c r="J122" s="2">
        <v>43308</v>
      </c>
      <c r="K122" t="s">
        <v>259</v>
      </c>
      <c r="L122" t="str">
        <f t="shared" si="25"/>
        <v>22</v>
      </c>
      <c r="M122" t="s">
        <v>260</v>
      </c>
      <c r="N122" t="str">
        <f t="shared" si="26"/>
        <v>221078</v>
      </c>
      <c r="O122" t="s">
        <v>299</v>
      </c>
      <c r="P122" t="str">
        <f t="shared" si="20"/>
        <v>3996</v>
      </c>
      <c r="Q122" t="s">
        <v>36</v>
      </c>
      <c r="R122">
        <v>889996</v>
      </c>
      <c r="S122" t="s">
        <v>299</v>
      </c>
      <c r="T122" t="str">
        <f t="shared" si="21"/>
        <v>889</v>
      </c>
      <c r="U122" t="s">
        <v>198</v>
      </c>
      <c r="V122" t="str">
        <f t="shared" si="27"/>
        <v>RV</v>
      </c>
      <c r="W122" t="s">
        <v>66</v>
      </c>
      <c r="X122" t="str">
        <f t="shared" si="28"/>
        <v>R3711</v>
      </c>
      <c r="Y122" t="s">
        <v>366</v>
      </c>
      <c r="Z122" t="s">
        <v>300</v>
      </c>
      <c r="AA122" t="s">
        <v>301</v>
      </c>
      <c r="AB122" t="str">
        <f>""</f>
        <v/>
      </c>
      <c r="AF122" t="s">
        <v>39</v>
      </c>
      <c r="AG122">
        <v>0</v>
      </c>
      <c r="AH122">
        <v>0</v>
      </c>
      <c r="AI122">
        <v>17.73</v>
      </c>
      <c r="AJ122">
        <v>0</v>
      </c>
    </row>
    <row r="123" spans="1:36" x14ac:dyDescent="0.3">
      <c r="A123" t="str">
        <f t="shared" si="17"/>
        <v>19</v>
      </c>
      <c r="B123" t="str">
        <f t="shared" si="24"/>
        <v>01</v>
      </c>
      <c r="C123" s="1">
        <v>43300.624421296299</v>
      </c>
      <c r="D123" t="str">
        <f t="shared" si="19"/>
        <v>V</v>
      </c>
      <c r="E123" t="s">
        <v>266</v>
      </c>
      <c r="I123" t="s">
        <v>50</v>
      </c>
      <c r="J123" s="2">
        <v>43308</v>
      </c>
      <c r="K123" t="s">
        <v>259</v>
      </c>
      <c r="L123" t="str">
        <f t="shared" si="25"/>
        <v>22</v>
      </c>
      <c r="M123" t="s">
        <v>260</v>
      </c>
      <c r="N123" t="str">
        <f t="shared" si="26"/>
        <v>221078</v>
      </c>
      <c r="O123" t="s">
        <v>299</v>
      </c>
      <c r="P123" t="str">
        <f t="shared" si="20"/>
        <v>3996</v>
      </c>
      <c r="Q123" t="s">
        <v>36</v>
      </c>
      <c r="R123">
        <v>889996</v>
      </c>
      <c r="S123" t="s">
        <v>299</v>
      </c>
      <c r="T123" t="str">
        <f t="shared" si="21"/>
        <v>889</v>
      </c>
      <c r="U123" t="s">
        <v>198</v>
      </c>
      <c r="V123" t="str">
        <f t="shared" si="27"/>
        <v>RV</v>
      </c>
      <c r="W123" t="s">
        <v>66</v>
      </c>
      <c r="X123" t="str">
        <f t="shared" si="28"/>
        <v>R3711</v>
      </c>
      <c r="Y123" t="s">
        <v>366</v>
      </c>
      <c r="Z123" t="s">
        <v>300</v>
      </c>
      <c r="AA123" t="s">
        <v>301</v>
      </c>
      <c r="AB123" t="str">
        <f>""</f>
        <v/>
      </c>
      <c r="AF123" t="s">
        <v>39</v>
      </c>
      <c r="AG123">
        <v>0</v>
      </c>
      <c r="AH123">
        <v>0</v>
      </c>
      <c r="AI123">
        <v>152.25</v>
      </c>
      <c r="AJ123">
        <v>0</v>
      </c>
    </row>
    <row r="124" spans="1:36" x14ac:dyDescent="0.3">
      <c r="A124" t="str">
        <f t="shared" si="17"/>
        <v>19</v>
      </c>
      <c r="B124" t="str">
        <f t="shared" si="24"/>
        <v>01</v>
      </c>
      <c r="C124" s="1">
        <v>43286.652442129627</v>
      </c>
      <c r="D124" t="str">
        <f t="shared" si="19"/>
        <v>V</v>
      </c>
      <c r="E124" t="s">
        <v>320</v>
      </c>
      <c r="G124" t="s">
        <v>317</v>
      </c>
      <c r="I124" t="s">
        <v>318</v>
      </c>
      <c r="J124" s="2">
        <v>43284</v>
      </c>
      <c r="K124" t="s">
        <v>259</v>
      </c>
      <c r="L124" t="str">
        <f t="shared" si="25"/>
        <v>22</v>
      </c>
      <c r="M124" t="s">
        <v>260</v>
      </c>
      <c r="N124" t="str">
        <f t="shared" si="26"/>
        <v>221078</v>
      </c>
      <c r="O124" t="s">
        <v>299</v>
      </c>
      <c r="P124" t="str">
        <f t="shared" si="20"/>
        <v>3996</v>
      </c>
      <c r="Q124" t="s">
        <v>36</v>
      </c>
      <c r="R124">
        <v>889996</v>
      </c>
      <c r="S124" t="s">
        <v>299</v>
      </c>
      <c r="T124" t="str">
        <f t="shared" si="21"/>
        <v>889</v>
      </c>
      <c r="U124" t="s">
        <v>198</v>
      </c>
      <c r="V124" t="str">
        <f t="shared" si="27"/>
        <v>RV</v>
      </c>
      <c r="W124" t="s">
        <v>66</v>
      </c>
      <c r="X124" t="str">
        <f t="shared" si="28"/>
        <v>R3711</v>
      </c>
      <c r="Y124" t="s">
        <v>366</v>
      </c>
      <c r="Z124" t="s">
        <v>300</v>
      </c>
      <c r="AA124" t="s">
        <v>301</v>
      </c>
      <c r="AB124" t="str">
        <f>""</f>
        <v/>
      </c>
      <c r="AF124" t="s">
        <v>39</v>
      </c>
      <c r="AG124">
        <v>0</v>
      </c>
      <c r="AH124">
        <v>0</v>
      </c>
      <c r="AI124">
        <v>82.44</v>
      </c>
      <c r="AJ124">
        <v>0</v>
      </c>
    </row>
    <row r="125" spans="1:36" x14ac:dyDescent="0.3">
      <c r="A125" t="str">
        <f t="shared" si="17"/>
        <v>19</v>
      </c>
      <c r="B125" t="str">
        <f t="shared" si="24"/>
        <v>01</v>
      </c>
      <c r="C125" s="1">
        <v>43298.332777777781</v>
      </c>
      <c r="D125" t="str">
        <f t="shared" si="19"/>
        <v>V</v>
      </c>
      <c r="E125" t="s">
        <v>308</v>
      </c>
      <c r="G125" t="s">
        <v>309</v>
      </c>
      <c r="I125" t="s">
        <v>309</v>
      </c>
      <c r="J125" s="2">
        <v>43290</v>
      </c>
      <c r="K125" t="s">
        <v>259</v>
      </c>
      <c r="L125" t="str">
        <f t="shared" si="25"/>
        <v>22</v>
      </c>
      <c r="M125" t="s">
        <v>260</v>
      </c>
      <c r="N125" t="str">
        <f t="shared" si="26"/>
        <v>221078</v>
      </c>
      <c r="O125" t="s">
        <v>299</v>
      </c>
      <c r="P125" t="str">
        <f t="shared" si="20"/>
        <v>3996</v>
      </c>
      <c r="Q125" t="s">
        <v>36</v>
      </c>
      <c r="R125">
        <v>889996</v>
      </c>
      <c r="S125" t="s">
        <v>299</v>
      </c>
      <c r="T125" t="str">
        <f t="shared" si="21"/>
        <v>889</v>
      </c>
      <c r="U125" t="s">
        <v>198</v>
      </c>
      <c r="V125" t="str">
        <f t="shared" si="27"/>
        <v>RV</v>
      </c>
      <c r="W125" t="s">
        <v>66</v>
      </c>
      <c r="X125" t="str">
        <f t="shared" si="28"/>
        <v>R3711</v>
      </c>
      <c r="Y125" t="s">
        <v>366</v>
      </c>
      <c r="Z125" t="s">
        <v>300</v>
      </c>
      <c r="AA125" t="s">
        <v>301</v>
      </c>
      <c r="AB125" t="str">
        <f>""</f>
        <v/>
      </c>
      <c r="AF125" t="s">
        <v>39</v>
      </c>
      <c r="AG125">
        <v>0</v>
      </c>
      <c r="AH125">
        <v>0</v>
      </c>
      <c r="AI125">
        <v>387.65</v>
      </c>
      <c r="AJ125">
        <v>0</v>
      </c>
    </row>
    <row r="126" spans="1:36" x14ac:dyDescent="0.3">
      <c r="A126" t="str">
        <f t="shared" si="17"/>
        <v>19</v>
      </c>
      <c r="B126" t="str">
        <f t="shared" si="24"/>
        <v>01</v>
      </c>
      <c r="C126" s="1">
        <v>43300.403275462966</v>
      </c>
      <c r="D126" t="str">
        <f t="shared" si="19"/>
        <v>V</v>
      </c>
      <c r="E126" t="s">
        <v>310</v>
      </c>
      <c r="G126" t="s">
        <v>298</v>
      </c>
      <c r="I126" t="s">
        <v>298</v>
      </c>
      <c r="J126" s="2">
        <v>43299</v>
      </c>
      <c r="K126" t="s">
        <v>259</v>
      </c>
      <c r="L126" t="str">
        <f t="shared" si="25"/>
        <v>22</v>
      </c>
      <c r="M126" t="s">
        <v>260</v>
      </c>
      <c r="N126" t="str">
        <f t="shared" si="26"/>
        <v>221078</v>
      </c>
      <c r="O126" t="s">
        <v>299</v>
      </c>
      <c r="P126" t="str">
        <f t="shared" si="20"/>
        <v>3996</v>
      </c>
      <c r="Q126" t="s">
        <v>36</v>
      </c>
      <c r="R126">
        <v>889996</v>
      </c>
      <c r="S126" t="s">
        <v>299</v>
      </c>
      <c r="T126" t="str">
        <f t="shared" si="21"/>
        <v>889</v>
      </c>
      <c r="U126" t="s">
        <v>198</v>
      </c>
      <c r="V126" t="str">
        <f t="shared" si="27"/>
        <v>RV</v>
      </c>
      <c r="W126" t="s">
        <v>66</v>
      </c>
      <c r="X126" t="str">
        <f t="shared" si="28"/>
        <v>R3711</v>
      </c>
      <c r="Y126" t="s">
        <v>366</v>
      </c>
      <c r="Z126" t="s">
        <v>300</v>
      </c>
      <c r="AA126" t="s">
        <v>301</v>
      </c>
      <c r="AB126" t="str">
        <f>""</f>
        <v/>
      </c>
      <c r="AF126" t="s">
        <v>39</v>
      </c>
      <c r="AG126">
        <v>0</v>
      </c>
      <c r="AH126">
        <v>0</v>
      </c>
      <c r="AI126">
        <v>127</v>
      </c>
      <c r="AJ126">
        <v>0</v>
      </c>
    </row>
    <row r="127" spans="1:36" x14ac:dyDescent="0.3">
      <c r="A127" t="str">
        <f t="shared" si="17"/>
        <v>19</v>
      </c>
      <c r="B127" t="str">
        <f t="shared" si="24"/>
        <v>01</v>
      </c>
      <c r="C127" s="1">
        <v>43300.329467592594</v>
      </c>
      <c r="D127" t="str">
        <f t="shared" si="19"/>
        <v>V</v>
      </c>
      <c r="E127" t="s">
        <v>311</v>
      </c>
      <c r="G127" t="s">
        <v>298</v>
      </c>
      <c r="I127" t="s">
        <v>298</v>
      </c>
      <c r="J127" s="2">
        <v>43299</v>
      </c>
      <c r="K127" t="s">
        <v>259</v>
      </c>
      <c r="L127" t="str">
        <f t="shared" si="25"/>
        <v>22</v>
      </c>
      <c r="M127" t="s">
        <v>260</v>
      </c>
      <c r="N127" t="str">
        <f t="shared" si="26"/>
        <v>221078</v>
      </c>
      <c r="O127" t="s">
        <v>299</v>
      </c>
      <c r="P127" t="str">
        <f t="shared" si="20"/>
        <v>3996</v>
      </c>
      <c r="Q127" t="s">
        <v>36</v>
      </c>
      <c r="R127">
        <v>889996</v>
      </c>
      <c r="S127" t="s">
        <v>299</v>
      </c>
      <c r="T127" t="str">
        <f t="shared" si="21"/>
        <v>889</v>
      </c>
      <c r="U127" t="s">
        <v>198</v>
      </c>
      <c r="V127" t="str">
        <f t="shared" si="27"/>
        <v>RV</v>
      </c>
      <c r="W127" t="s">
        <v>66</v>
      </c>
      <c r="X127" t="str">
        <f t="shared" si="28"/>
        <v>R3711</v>
      </c>
      <c r="Y127" t="s">
        <v>366</v>
      </c>
      <c r="Z127" t="s">
        <v>300</v>
      </c>
      <c r="AA127" t="s">
        <v>301</v>
      </c>
      <c r="AB127" t="str">
        <f>""</f>
        <v/>
      </c>
      <c r="AF127" t="s">
        <v>39</v>
      </c>
      <c r="AG127">
        <v>0</v>
      </c>
      <c r="AH127">
        <v>0</v>
      </c>
      <c r="AI127">
        <v>86</v>
      </c>
      <c r="AJ127">
        <v>0</v>
      </c>
    </row>
    <row r="128" spans="1:36" x14ac:dyDescent="0.3">
      <c r="A128" t="str">
        <f t="shared" si="17"/>
        <v>19</v>
      </c>
      <c r="B128" t="str">
        <f t="shared" si="24"/>
        <v>01</v>
      </c>
      <c r="C128" s="1">
        <v>43300.332268518519</v>
      </c>
      <c r="D128" t="str">
        <f t="shared" si="19"/>
        <v>V</v>
      </c>
      <c r="E128" t="s">
        <v>312</v>
      </c>
      <c r="G128" t="s">
        <v>298</v>
      </c>
      <c r="I128" t="s">
        <v>298</v>
      </c>
      <c r="J128" s="2">
        <v>43299</v>
      </c>
      <c r="K128" t="s">
        <v>259</v>
      </c>
      <c r="L128" t="str">
        <f t="shared" si="25"/>
        <v>22</v>
      </c>
      <c r="M128" t="s">
        <v>260</v>
      </c>
      <c r="N128" t="str">
        <f t="shared" si="26"/>
        <v>221078</v>
      </c>
      <c r="O128" t="s">
        <v>299</v>
      </c>
      <c r="P128" t="str">
        <f t="shared" si="20"/>
        <v>3996</v>
      </c>
      <c r="Q128" t="s">
        <v>36</v>
      </c>
      <c r="R128">
        <v>889996</v>
      </c>
      <c r="S128" t="s">
        <v>299</v>
      </c>
      <c r="T128" t="str">
        <f t="shared" si="21"/>
        <v>889</v>
      </c>
      <c r="U128" t="s">
        <v>198</v>
      </c>
      <c r="V128" t="str">
        <f t="shared" si="27"/>
        <v>RV</v>
      </c>
      <c r="W128" t="s">
        <v>66</v>
      </c>
      <c r="X128" t="str">
        <f t="shared" si="28"/>
        <v>R3711</v>
      </c>
      <c r="Y128" t="s">
        <v>366</v>
      </c>
      <c r="Z128" t="s">
        <v>300</v>
      </c>
      <c r="AA128" t="s">
        <v>301</v>
      </c>
      <c r="AB128" t="str">
        <f>""</f>
        <v/>
      </c>
      <c r="AF128" t="s">
        <v>39</v>
      </c>
      <c r="AG128">
        <v>0</v>
      </c>
      <c r="AH128">
        <v>0</v>
      </c>
      <c r="AI128">
        <v>73</v>
      </c>
      <c r="AJ128">
        <v>0</v>
      </c>
    </row>
    <row r="129" spans="1:36" x14ac:dyDescent="0.3">
      <c r="A129" t="str">
        <f t="shared" si="17"/>
        <v>19</v>
      </c>
      <c r="B129" t="str">
        <f t="shared" si="24"/>
        <v>01</v>
      </c>
      <c r="C129" s="1">
        <v>43300.53230324074</v>
      </c>
      <c r="D129" t="str">
        <f t="shared" si="19"/>
        <v>V</v>
      </c>
      <c r="E129" t="s">
        <v>345</v>
      </c>
      <c r="G129" t="s">
        <v>339</v>
      </c>
      <c r="I129" t="s">
        <v>339</v>
      </c>
      <c r="J129" s="2">
        <v>43300</v>
      </c>
      <c r="K129" t="s">
        <v>259</v>
      </c>
      <c r="L129" t="str">
        <f t="shared" si="25"/>
        <v>22</v>
      </c>
      <c r="M129" t="s">
        <v>260</v>
      </c>
      <c r="N129" t="str">
        <f t="shared" si="26"/>
        <v>221078</v>
      </c>
      <c r="O129" t="s">
        <v>299</v>
      </c>
      <c r="P129" t="str">
        <f t="shared" si="20"/>
        <v>3996</v>
      </c>
      <c r="Q129" t="s">
        <v>36</v>
      </c>
      <c r="R129">
        <v>889996</v>
      </c>
      <c r="S129" t="s">
        <v>299</v>
      </c>
      <c r="T129" t="str">
        <f t="shared" si="21"/>
        <v>889</v>
      </c>
      <c r="U129" t="s">
        <v>198</v>
      </c>
      <c r="V129" t="str">
        <f t="shared" si="27"/>
        <v>RV</v>
      </c>
      <c r="W129" t="s">
        <v>66</v>
      </c>
      <c r="X129" t="str">
        <f t="shared" si="28"/>
        <v>R3711</v>
      </c>
      <c r="Y129" t="s">
        <v>366</v>
      </c>
      <c r="Z129" t="s">
        <v>300</v>
      </c>
      <c r="AA129" t="s">
        <v>301</v>
      </c>
      <c r="AB129" t="str">
        <f>""</f>
        <v/>
      </c>
      <c r="AF129" t="s">
        <v>39</v>
      </c>
      <c r="AG129">
        <v>0</v>
      </c>
      <c r="AH129">
        <v>0</v>
      </c>
      <c r="AI129">
        <v>307.5</v>
      </c>
      <c r="AJ129">
        <v>0</v>
      </c>
    </row>
    <row r="130" spans="1:36" x14ac:dyDescent="0.3">
      <c r="A130" t="str">
        <f t="shared" ref="A130:A193" si="29">"19"</f>
        <v>19</v>
      </c>
      <c r="B130" t="str">
        <f t="shared" ref="B130:B146" si="30">"01"</f>
        <v>01</v>
      </c>
      <c r="C130" s="1">
        <v>43299.659791666665</v>
      </c>
      <c r="D130" t="str">
        <f t="shared" ref="D130:D193" si="31">"V"</f>
        <v>V</v>
      </c>
      <c r="E130" t="s">
        <v>347</v>
      </c>
      <c r="F130">
        <v>950748</v>
      </c>
      <c r="I130" t="s">
        <v>348</v>
      </c>
      <c r="J130" s="2">
        <v>43299</v>
      </c>
      <c r="K130" t="s">
        <v>259</v>
      </c>
      <c r="L130" t="str">
        <f t="shared" si="25"/>
        <v>22</v>
      </c>
      <c r="M130" t="s">
        <v>260</v>
      </c>
      <c r="N130" t="str">
        <f t="shared" si="26"/>
        <v>221078</v>
      </c>
      <c r="O130" t="s">
        <v>299</v>
      </c>
      <c r="P130" t="str">
        <f t="shared" ref="P130:P193" si="32">"3996"</f>
        <v>3996</v>
      </c>
      <c r="Q130" t="s">
        <v>36</v>
      </c>
      <c r="R130">
        <v>889996</v>
      </c>
      <c r="S130" t="s">
        <v>299</v>
      </c>
      <c r="T130" t="str">
        <f t="shared" ref="T130:T193" si="33">"889"</f>
        <v>889</v>
      </c>
      <c r="U130" t="s">
        <v>198</v>
      </c>
      <c r="V130" t="str">
        <f t="shared" si="27"/>
        <v>RV</v>
      </c>
      <c r="W130" t="s">
        <v>66</v>
      </c>
      <c r="X130" t="str">
        <f t="shared" si="28"/>
        <v>R3711</v>
      </c>
      <c r="Y130" t="s">
        <v>366</v>
      </c>
      <c r="Z130" t="s">
        <v>300</v>
      </c>
      <c r="AA130" t="s">
        <v>301</v>
      </c>
      <c r="AB130" t="str">
        <f>""</f>
        <v/>
      </c>
      <c r="AF130" t="s">
        <v>39</v>
      </c>
      <c r="AG130">
        <v>0</v>
      </c>
      <c r="AH130">
        <v>0</v>
      </c>
      <c r="AI130">
        <v>463.33</v>
      </c>
      <c r="AJ130">
        <v>0</v>
      </c>
    </row>
    <row r="131" spans="1:36" x14ac:dyDescent="0.3">
      <c r="A131" t="str">
        <f t="shared" si="29"/>
        <v>19</v>
      </c>
      <c r="B131" t="str">
        <f t="shared" si="30"/>
        <v>01</v>
      </c>
      <c r="C131" s="1">
        <v>43294.563761574071</v>
      </c>
      <c r="D131" t="str">
        <f t="shared" si="31"/>
        <v>V</v>
      </c>
      <c r="E131" t="s">
        <v>349</v>
      </c>
      <c r="I131" t="s">
        <v>350</v>
      </c>
      <c r="J131" s="2">
        <v>43298</v>
      </c>
      <c r="K131" t="s">
        <v>259</v>
      </c>
      <c r="L131" t="str">
        <f t="shared" ref="L131:L146" si="34">"22"</f>
        <v>22</v>
      </c>
      <c r="M131" t="s">
        <v>260</v>
      </c>
      <c r="N131" t="str">
        <f t="shared" ref="N131:N146" si="35">"221078"</f>
        <v>221078</v>
      </c>
      <c r="O131" t="s">
        <v>299</v>
      </c>
      <c r="P131" t="str">
        <f t="shared" si="32"/>
        <v>3996</v>
      </c>
      <c r="Q131" t="s">
        <v>36</v>
      </c>
      <c r="R131">
        <v>889996</v>
      </c>
      <c r="S131" t="s">
        <v>299</v>
      </c>
      <c r="T131" t="str">
        <f t="shared" si="33"/>
        <v>889</v>
      </c>
      <c r="U131" t="s">
        <v>198</v>
      </c>
      <c r="V131" t="str">
        <f t="shared" si="27"/>
        <v>RV</v>
      </c>
      <c r="W131" t="s">
        <v>66</v>
      </c>
      <c r="X131" t="str">
        <f t="shared" si="28"/>
        <v>R3711</v>
      </c>
      <c r="Y131" t="s">
        <v>366</v>
      </c>
      <c r="Z131" t="s">
        <v>300</v>
      </c>
      <c r="AA131" t="s">
        <v>301</v>
      </c>
      <c r="AB131" t="str">
        <f>""</f>
        <v/>
      </c>
      <c r="AF131" t="s">
        <v>39</v>
      </c>
      <c r="AG131">
        <v>0</v>
      </c>
      <c r="AH131">
        <v>0</v>
      </c>
      <c r="AI131">
        <v>122.21</v>
      </c>
      <c r="AJ131">
        <v>0</v>
      </c>
    </row>
    <row r="132" spans="1:36" x14ac:dyDescent="0.3">
      <c r="A132" t="str">
        <f t="shared" si="29"/>
        <v>19</v>
      </c>
      <c r="B132" t="str">
        <f t="shared" si="30"/>
        <v>01</v>
      </c>
      <c r="C132" s="1">
        <v>43312.661597222221</v>
      </c>
      <c r="D132" t="str">
        <f t="shared" si="31"/>
        <v>V</v>
      </c>
      <c r="E132" t="s">
        <v>340</v>
      </c>
      <c r="F132">
        <v>952135</v>
      </c>
      <c r="I132" t="s">
        <v>341</v>
      </c>
      <c r="J132" s="2">
        <v>43312</v>
      </c>
      <c r="K132" t="s">
        <v>259</v>
      </c>
      <c r="L132" t="str">
        <f t="shared" si="34"/>
        <v>22</v>
      </c>
      <c r="M132" t="s">
        <v>260</v>
      </c>
      <c r="N132" t="str">
        <f t="shared" si="35"/>
        <v>221078</v>
      </c>
      <c r="O132" t="s">
        <v>299</v>
      </c>
      <c r="P132" t="str">
        <f t="shared" si="32"/>
        <v>3996</v>
      </c>
      <c r="Q132" t="s">
        <v>36</v>
      </c>
      <c r="R132">
        <v>889996</v>
      </c>
      <c r="S132" t="s">
        <v>299</v>
      </c>
      <c r="T132" t="str">
        <f t="shared" si="33"/>
        <v>889</v>
      </c>
      <c r="U132" t="s">
        <v>198</v>
      </c>
      <c r="V132" t="str">
        <f t="shared" si="27"/>
        <v>RV</v>
      </c>
      <c r="W132" t="s">
        <v>66</v>
      </c>
      <c r="X132" t="str">
        <f t="shared" si="28"/>
        <v>R3711</v>
      </c>
      <c r="Y132" t="s">
        <v>366</v>
      </c>
      <c r="Z132" t="s">
        <v>300</v>
      </c>
      <c r="AA132" t="s">
        <v>301</v>
      </c>
      <c r="AB132" t="str">
        <f>""</f>
        <v/>
      </c>
      <c r="AF132" t="s">
        <v>39</v>
      </c>
      <c r="AG132">
        <v>0</v>
      </c>
      <c r="AH132">
        <v>0</v>
      </c>
      <c r="AI132">
        <v>1105.54</v>
      </c>
      <c r="AJ132">
        <v>0</v>
      </c>
    </row>
    <row r="133" spans="1:36" x14ac:dyDescent="0.3">
      <c r="A133" t="str">
        <f t="shared" si="29"/>
        <v>19</v>
      </c>
      <c r="B133" t="str">
        <f t="shared" si="30"/>
        <v>01</v>
      </c>
      <c r="C133" s="1">
        <v>43299.665578703702</v>
      </c>
      <c r="D133" t="str">
        <f t="shared" si="31"/>
        <v>V</v>
      </c>
      <c r="E133" t="s">
        <v>344</v>
      </c>
      <c r="G133" t="s">
        <v>339</v>
      </c>
      <c r="I133" t="s">
        <v>339</v>
      </c>
      <c r="J133" s="2">
        <v>43299</v>
      </c>
      <c r="K133" t="s">
        <v>259</v>
      </c>
      <c r="L133" t="str">
        <f t="shared" si="34"/>
        <v>22</v>
      </c>
      <c r="M133" t="s">
        <v>260</v>
      </c>
      <c r="N133" t="str">
        <f t="shared" si="35"/>
        <v>221078</v>
      </c>
      <c r="O133" t="s">
        <v>299</v>
      </c>
      <c r="P133" t="str">
        <f t="shared" si="32"/>
        <v>3996</v>
      </c>
      <c r="Q133" t="s">
        <v>36</v>
      </c>
      <c r="R133">
        <v>889996</v>
      </c>
      <c r="S133" t="s">
        <v>299</v>
      </c>
      <c r="T133" t="str">
        <f t="shared" si="33"/>
        <v>889</v>
      </c>
      <c r="U133" t="s">
        <v>198</v>
      </c>
      <c r="V133" t="str">
        <f t="shared" si="27"/>
        <v>RV</v>
      </c>
      <c r="W133" t="s">
        <v>66</v>
      </c>
      <c r="X133" t="str">
        <f t="shared" si="28"/>
        <v>R3711</v>
      </c>
      <c r="Y133" t="s">
        <v>366</v>
      </c>
      <c r="Z133" t="s">
        <v>300</v>
      </c>
      <c r="AA133" t="s">
        <v>301</v>
      </c>
      <c r="AB133" t="str">
        <f>""</f>
        <v/>
      </c>
      <c r="AF133" t="s">
        <v>39</v>
      </c>
      <c r="AG133">
        <v>0</v>
      </c>
      <c r="AH133">
        <v>0</v>
      </c>
      <c r="AI133">
        <v>144.44999999999999</v>
      </c>
      <c r="AJ133">
        <v>0</v>
      </c>
    </row>
    <row r="134" spans="1:36" x14ac:dyDescent="0.3">
      <c r="A134" t="str">
        <f t="shared" si="29"/>
        <v>19</v>
      </c>
      <c r="B134" t="str">
        <f t="shared" si="30"/>
        <v>01</v>
      </c>
      <c r="C134" s="1">
        <v>43300.53229166667</v>
      </c>
      <c r="D134" t="str">
        <f t="shared" si="31"/>
        <v>V</v>
      </c>
      <c r="E134" t="s">
        <v>345</v>
      </c>
      <c r="G134" t="s">
        <v>339</v>
      </c>
      <c r="I134" t="s">
        <v>339</v>
      </c>
      <c r="J134" s="2">
        <v>43300</v>
      </c>
      <c r="K134" t="s">
        <v>259</v>
      </c>
      <c r="L134" t="str">
        <f t="shared" si="34"/>
        <v>22</v>
      </c>
      <c r="M134" t="s">
        <v>260</v>
      </c>
      <c r="N134" t="str">
        <f t="shared" si="35"/>
        <v>221078</v>
      </c>
      <c r="O134" t="s">
        <v>299</v>
      </c>
      <c r="P134" t="str">
        <f t="shared" si="32"/>
        <v>3996</v>
      </c>
      <c r="Q134" t="s">
        <v>36</v>
      </c>
      <c r="R134">
        <v>889996</v>
      </c>
      <c r="S134" t="s">
        <v>299</v>
      </c>
      <c r="T134" t="str">
        <f t="shared" si="33"/>
        <v>889</v>
      </c>
      <c r="U134" t="s">
        <v>198</v>
      </c>
      <c r="V134" t="str">
        <f t="shared" si="27"/>
        <v>RV</v>
      </c>
      <c r="W134" t="s">
        <v>66</v>
      </c>
      <c r="X134" t="str">
        <f t="shared" si="28"/>
        <v>R3711</v>
      </c>
      <c r="Y134" t="s">
        <v>366</v>
      </c>
      <c r="Z134" t="s">
        <v>300</v>
      </c>
      <c r="AA134" t="s">
        <v>301</v>
      </c>
      <c r="AB134" t="str">
        <f>""</f>
        <v/>
      </c>
      <c r="AF134" t="s">
        <v>39</v>
      </c>
      <c r="AG134">
        <v>0</v>
      </c>
      <c r="AH134">
        <v>0</v>
      </c>
      <c r="AI134">
        <v>285.39</v>
      </c>
      <c r="AJ134">
        <v>0</v>
      </c>
    </row>
    <row r="135" spans="1:36" x14ac:dyDescent="0.3">
      <c r="A135" t="str">
        <f t="shared" si="29"/>
        <v>19</v>
      </c>
      <c r="B135" t="str">
        <f t="shared" si="30"/>
        <v>01</v>
      </c>
      <c r="C135" s="1">
        <v>43300.53229166667</v>
      </c>
      <c r="D135" t="str">
        <f t="shared" si="31"/>
        <v>V</v>
      </c>
      <c r="E135" t="s">
        <v>345</v>
      </c>
      <c r="G135" t="s">
        <v>339</v>
      </c>
      <c r="I135" t="s">
        <v>339</v>
      </c>
      <c r="J135" s="2">
        <v>43300</v>
      </c>
      <c r="K135" t="s">
        <v>259</v>
      </c>
      <c r="L135" t="str">
        <f t="shared" si="34"/>
        <v>22</v>
      </c>
      <c r="M135" t="s">
        <v>260</v>
      </c>
      <c r="N135" t="str">
        <f t="shared" si="35"/>
        <v>221078</v>
      </c>
      <c r="O135" t="s">
        <v>299</v>
      </c>
      <c r="P135" t="str">
        <f t="shared" si="32"/>
        <v>3996</v>
      </c>
      <c r="Q135" t="s">
        <v>36</v>
      </c>
      <c r="R135">
        <v>889996</v>
      </c>
      <c r="S135" t="s">
        <v>299</v>
      </c>
      <c r="T135" t="str">
        <f t="shared" si="33"/>
        <v>889</v>
      </c>
      <c r="U135" t="s">
        <v>198</v>
      </c>
      <c r="V135" t="str">
        <f t="shared" si="27"/>
        <v>RV</v>
      </c>
      <c r="W135" t="s">
        <v>66</v>
      </c>
      <c r="X135" t="str">
        <f t="shared" si="28"/>
        <v>R3711</v>
      </c>
      <c r="Y135" t="s">
        <v>366</v>
      </c>
      <c r="Z135" t="s">
        <v>300</v>
      </c>
      <c r="AA135" t="s">
        <v>301</v>
      </c>
      <c r="AB135" t="str">
        <f>""</f>
        <v/>
      </c>
      <c r="AF135" t="s">
        <v>39</v>
      </c>
      <c r="AG135">
        <v>0</v>
      </c>
      <c r="AH135">
        <v>0</v>
      </c>
      <c r="AI135">
        <v>150</v>
      </c>
      <c r="AJ135">
        <v>0</v>
      </c>
    </row>
    <row r="136" spans="1:36" x14ac:dyDescent="0.3">
      <c r="A136" t="str">
        <f t="shared" si="29"/>
        <v>19</v>
      </c>
      <c r="B136" t="str">
        <f t="shared" si="30"/>
        <v>01</v>
      </c>
      <c r="C136" s="1">
        <v>43300.53229166667</v>
      </c>
      <c r="D136" t="str">
        <f t="shared" si="31"/>
        <v>V</v>
      </c>
      <c r="E136" t="s">
        <v>346</v>
      </c>
      <c r="G136" t="s">
        <v>339</v>
      </c>
      <c r="I136" t="s">
        <v>339</v>
      </c>
      <c r="J136" s="2">
        <v>43300</v>
      </c>
      <c r="K136" t="s">
        <v>259</v>
      </c>
      <c r="L136" t="str">
        <f t="shared" si="34"/>
        <v>22</v>
      </c>
      <c r="M136" t="s">
        <v>260</v>
      </c>
      <c r="N136" t="str">
        <f t="shared" si="35"/>
        <v>221078</v>
      </c>
      <c r="O136" t="s">
        <v>299</v>
      </c>
      <c r="P136" t="str">
        <f t="shared" si="32"/>
        <v>3996</v>
      </c>
      <c r="Q136" t="s">
        <v>36</v>
      </c>
      <c r="R136">
        <v>889996</v>
      </c>
      <c r="S136" t="s">
        <v>299</v>
      </c>
      <c r="T136" t="str">
        <f t="shared" si="33"/>
        <v>889</v>
      </c>
      <c r="U136" t="s">
        <v>198</v>
      </c>
      <c r="V136" t="str">
        <f t="shared" si="27"/>
        <v>RV</v>
      </c>
      <c r="W136" t="s">
        <v>66</v>
      </c>
      <c r="X136" t="str">
        <f t="shared" si="28"/>
        <v>R3711</v>
      </c>
      <c r="Y136" t="s">
        <v>366</v>
      </c>
      <c r="Z136" t="s">
        <v>300</v>
      </c>
      <c r="AA136" t="s">
        <v>301</v>
      </c>
      <c r="AB136" t="str">
        <f>""</f>
        <v/>
      </c>
      <c r="AF136" t="s">
        <v>39</v>
      </c>
      <c r="AG136">
        <v>0</v>
      </c>
      <c r="AH136">
        <v>0</v>
      </c>
      <c r="AI136">
        <v>342.4</v>
      </c>
      <c r="AJ136">
        <v>0</v>
      </c>
    </row>
    <row r="137" spans="1:36" x14ac:dyDescent="0.3">
      <c r="A137" t="str">
        <f t="shared" si="29"/>
        <v>19</v>
      </c>
      <c r="B137" t="str">
        <f t="shared" si="30"/>
        <v>01</v>
      </c>
      <c r="C137" s="1">
        <v>43294.563761574071</v>
      </c>
      <c r="D137" t="str">
        <f t="shared" si="31"/>
        <v>V</v>
      </c>
      <c r="E137" t="s">
        <v>349</v>
      </c>
      <c r="I137" t="s">
        <v>350</v>
      </c>
      <c r="J137" s="2">
        <v>43298</v>
      </c>
      <c r="K137" t="s">
        <v>43</v>
      </c>
      <c r="L137" t="str">
        <f t="shared" si="34"/>
        <v>22</v>
      </c>
      <c r="M137" t="s">
        <v>260</v>
      </c>
      <c r="N137" t="str">
        <f t="shared" si="35"/>
        <v>221078</v>
      </c>
      <c r="O137" t="s">
        <v>299</v>
      </c>
      <c r="P137" t="str">
        <f t="shared" si="32"/>
        <v>3996</v>
      </c>
      <c r="Q137" t="s">
        <v>36</v>
      </c>
      <c r="R137">
        <v>889996</v>
      </c>
      <c r="S137" t="s">
        <v>299</v>
      </c>
      <c r="T137" t="str">
        <f t="shared" si="33"/>
        <v>889</v>
      </c>
      <c r="U137" t="s">
        <v>198</v>
      </c>
      <c r="V137" t="str">
        <f>"30"</f>
        <v>30</v>
      </c>
      <c r="W137" t="s">
        <v>45</v>
      </c>
      <c r="X137" t="str">
        <f>"E5410"</f>
        <v>E5410</v>
      </c>
      <c r="Y137" t="s">
        <v>46</v>
      </c>
      <c r="Z137" t="s">
        <v>300</v>
      </c>
      <c r="AA137" t="s">
        <v>301</v>
      </c>
      <c r="AB137" t="str">
        <f>""</f>
        <v/>
      </c>
      <c r="AF137" t="s">
        <v>39</v>
      </c>
      <c r="AG137">
        <v>0</v>
      </c>
      <c r="AH137">
        <v>0</v>
      </c>
      <c r="AI137">
        <v>109.99</v>
      </c>
      <c r="AJ137">
        <v>0</v>
      </c>
    </row>
    <row r="138" spans="1:36" x14ac:dyDescent="0.3">
      <c r="A138" t="str">
        <f t="shared" si="29"/>
        <v>19</v>
      </c>
      <c r="B138" t="str">
        <f t="shared" si="30"/>
        <v>01</v>
      </c>
      <c r="C138" s="1">
        <v>43312.662314814814</v>
      </c>
      <c r="D138" t="str">
        <f t="shared" si="31"/>
        <v>V</v>
      </c>
      <c r="E138" t="s">
        <v>338</v>
      </c>
      <c r="G138" t="s">
        <v>339</v>
      </c>
      <c r="I138" t="s">
        <v>339</v>
      </c>
      <c r="J138" s="2">
        <v>43305</v>
      </c>
      <c r="K138" t="s">
        <v>40</v>
      </c>
      <c r="L138" t="str">
        <f t="shared" si="34"/>
        <v>22</v>
      </c>
      <c r="M138" t="s">
        <v>260</v>
      </c>
      <c r="N138" t="str">
        <f t="shared" si="35"/>
        <v>221078</v>
      </c>
      <c r="O138" t="s">
        <v>299</v>
      </c>
      <c r="P138" t="str">
        <f t="shared" si="32"/>
        <v>3996</v>
      </c>
      <c r="Q138" t="s">
        <v>36</v>
      </c>
      <c r="R138">
        <v>889996</v>
      </c>
      <c r="S138" t="s">
        <v>299</v>
      </c>
      <c r="T138" t="str">
        <f t="shared" si="33"/>
        <v>889</v>
      </c>
      <c r="U138" t="s">
        <v>198</v>
      </c>
      <c r="V138" t="str">
        <f>"30"</f>
        <v>30</v>
      </c>
      <c r="W138" t="s">
        <v>45</v>
      </c>
      <c r="X138" t="str">
        <f>"E5410"</f>
        <v>E5410</v>
      </c>
      <c r="Y138" t="s">
        <v>46</v>
      </c>
      <c r="Z138" t="s">
        <v>300</v>
      </c>
      <c r="AA138" t="s">
        <v>301</v>
      </c>
      <c r="AB138" t="str">
        <f>""</f>
        <v/>
      </c>
      <c r="AF138" t="s">
        <v>39</v>
      </c>
      <c r="AG138">
        <v>0</v>
      </c>
      <c r="AH138">
        <v>0</v>
      </c>
      <c r="AI138">
        <v>42.49</v>
      </c>
      <c r="AJ138">
        <v>0</v>
      </c>
    </row>
    <row r="139" spans="1:36" x14ac:dyDescent="0.3">
      <c r="A139" t="str">
        <f t="shared" si="29"/>
        <v>19</v>
      </c>
      <c r="B139" t="str">
        <f t="shared" si="30"/>
        <v>01</v>
      </c>
      <c r="C139" s="1">
        <v>43312.661597222221</v>
      </c>
      <c r="D139" t="str">
        <f t="shared" si="31"/>
        <v>V</v>
      </c>
      <c r="E139" t="s">
        <v>340</v>
      </c>
      <c r="F139">
        <v>952135</v>
      </c>
      <c r="I139" t="s">
        <v>341</v>
      </c>
      <c r="J139" s="2">
        <v>43312</v>
      </c>
      <c r="K139" t="s">
        <v>34</v>
      </c>
      <c r="L139" t="str">
        <f t="shared" si="34"/>
        <v>22</v>
      </c>
      <c r="M139" t="s">
        <v>260</v>
      </c>
      <c r="N139" t="str">
        <f t="shared" si="35"/>
        <v>221078</v>
      </c>
      <c r="O139" t="s">
        <v>299</v>
      </c>
      <c r="P139" t="str">
        <f t="shared" si="32"/>
        <v>3996</v>
      </c>
      <c r="Q139" t="s">
        <v>36</v>
      </c>
      <c r="R139">
        <v>889996</v>
      </c>
      <c r="S139" t="s">
        <v>299</v>
      </c>
      <c r="T139" t="str">
        <f t="shared" si="33"/>
        <v>889</v>
      </c>
      <c r="U139" t="s">
        <v>198</v>
      </c>
      <c r="V139" t="str">
        <f t="shared" ref="V139:V146" si="36">"20"</f>
        <v>20</v>
      </c>
      <c r="W139" t="s">
        <v>37</v>
      </c>
      <c r="X139" t="str">
        <f>"E5396"</f>
        <v>E5396</v>
      </c>
      <c r="Y139" t="s">
        <v>42</v>
      </c>
      <c r="Z139" t="s">
        <v>300</v>
      </c>
      <c r="AA139" t="s">
        <v>301</v>
      </c>
      <c r="AB139" t="str">
        <f>""</f>
        <v/>
      </c>
      <c r="AF139" t="s">
        <v>39</v>
      </c>
      <c r="AG139">
        <v>0</v>
      </c>
      <c r="AH139">
        <v>0</v>
      </c>
      <c r="AI139">
        <v>995</v>
      </c>
      <c r="AJ139">
        <v>0</v>
      </c>
    </row>
    <row r="140" spans="1:36" x14ac:dyDescent="0.3">
      <c r="A140" t="str">
        <f t="shared" si="29"/>
        <v>19</v>
      </c>
      <c r="B140" t="str">
        <f t="shared" si="30"/>
        <v>01</v>
      </c>
      <c r="C140" s="1">
        <v>43299.659791666665</v>
      </c>
      <c r="D140" t="str">
        <f t="shared" si="31"/>
        <v>V</v>
      </c>
      <c r="E140" t="s">
        <v>347</v>
      </c>
      <c r="F140">
        <v>950748</v>
      </c>
      <c r="I140" t="s">
        <v>348</v>
      </c>
      <c r="J140" s="2">
        <v>43299</v>
      </c>
      <c r="K140" t="s">
        <v>34</v>
      </c>
      <c r="L140" t="str">
        <f t="shared" si="34"/>
        <v>22</v>
      </c>
      <c r="M140" t="s">
        <v>260</v>
      </c>
      <c r="N140" t="str">
        <f t="shared" si="35"/>
        <v>221078</v>
      </c>
      <c r="O140" t="s">
        <v>299</v>
      </c>
      <c r="P140" t="str">
        <f t="shared" si="32"/>
        <v>3996</v>
      </c>
      <c r="Q140" t="s">
        <v>36</v>
      </c>
      <c r="R140">
        <v>889996</v>
      </c>
      <c r="S140" t="s">
        <v>299</v>
      </c>
      <c r="T140" t="str">
        <f t="shared" si="33"/>
        <v>889</v>
      </c>
      <c r="U140" t="s">
        <v>198</v>
      </c>
      <c r="V140" t="str">
        <f t="shared" si="36"/>
        <v>20</v>
      </c>
      <c r="W140" t="s">
        <v>37</v>
      </c>
      <c r="X140" t="str">
        <f>"E5396"</f>
        <v>E5396</v>
      </c>
      <c r="Y140" t="s">
        <v>42</v>
      </c>
      <c r="Z140" t="s">
        <v>300</v>
      </c>
      <c r="AA140" t="s">
        <v>301</v>
      </c>
      <c r="AB140" t="str">
        <f>""</f>
        <v/>
      </c>
      <c r="AF140" t="s">
        <v>39</v>
      </c>
      <c r="AG140">
        <v>0</v>
      </c>
      <c r="AH140">
        <v>0</v>
      </c>
      <c r="AI140">
        <v>417</v>
      </c>
      <c r="AJ140">
        <v>0</v>
      </c>
    </row>
    <row r="141" spans="1:36" x14ac:dyDescent="0.3">
      <c r="A141" t="str">
        <f t="shared" si="29"/>
        <v>19</v>
      </c>
      <c r="B141" t="str">
        <f t="shared" si="30"/>
        <v>01</v>
      </c>
      <c r="C141" s="1">
        <v>43300.53229166667</v>
      </c>
      <c r="D141" t="str">
        <f t="shared" si="31"/>
        <v>V</v>
      </c>
      <c r="E141" t="s">
        <v>345</v>
      </c>
      <c r="G141" t="s">
        <v>339</v>
      </c>
      <c r="I141" t="s">
        <v>339</v>
      </c>
      <c r="J141" s="2">
        <v>43300</v>
      </c>
      <c r="K141" t="s">
        <v>40</v>
      </c>
      <c r="L141" t="str">
        <f t="shared" si="34"/>
        <v>22</v>
      </c>
      <c r="M141" t="s">
        <v>260</v>
      </c>
      <c r="N141" t="str">
        <f t="shared" si="35"/>
        <v>221078</v>
      </c>
      <c r="O141" t="s">
        <v>299</v>
      </c>
      <c r="P141" t="str">
        <f t="shared" si="32"/>
        <v>3996</v>
      </c>
      <c r="Q141" t="s">
        <v>36</v>
      </c>
      <c r="R141">
        <v>889996</v>
      </c>
      <c r="S141" t="s">
        <v>299</v>
      </c>
      <c r="T141" t="str">
        <f t="shared" si="33"/>
        <v>889</v>
      </c>
      <c r="U141" t="s">
        <v>198</v>
      </c>
      <c r="V141" t="str">
        <f t="shared" si="36"/>
        <v>20</v>
      </c>
      <c r="W141" t="s">
        <v>37</v>
      </c>
      <c r="X141" t="str">
        <f>"E5396"</f>
        <v>E5396</v>
      </c>
      <c r="Y141" t="s">
        <v>42</v>
      </c>
      <c r="Z141" t="s">
        <v>300</v>
      </c>
      <c r="AA141" t="s">
        <v>301</v>
      </c>
      <c r="AB141" t="str">
        <f>""</f>
        <v/>
      </c>
      <c r="AF141" t="s">
        <v>39</v>
      </c>
      <c r="AG141">
        <v>0</v>
      </c>
      <c r="AH141">
        <v>0</v>
      </c>
      <c r="AI141">
        <v>276.75</v>
      </c>
      <c r="AJ141">
        <v>0</v>
      </c>
    </row>
    <row r="142" spans="1:36" x14ac:dyDescent="0.3">
      <c r="A142" t="str">
        <f t="shared" si="29"/>
        <v>19</v>
      </c>
      <c r="B142" t="str">
        <f t="shared" si="30"/>
        <v>01</v>
      </c>
      <c r="C142" s="1">
        <v>43300.53229166667</v>
      </c>
      <c r="D142" t="str">
        <f t="shared" si="31"/>
        <v>V</v>
      </c>
      <c r="E142" t="s">
        <v>345</v>
      </c>
      <c r="G142" t="s">
        <v>339</v>
      </c>
      <c r="I142" t="s">
        <v>339</v>
      </c>
      <c r="J142" s="2">
        <v>43300</v>
      </c>
      <c r="K142" t="s">
        <v>40</v>
      </c>
      <c r="L142" t="str">
        <f t="shared" si="34"/>
        <v>22</v>
      </c>
      <c r="M142" t="s">
        <v>260</v>
      </c>
      <c r="N142" t="str">
        <f t="shared" si="35"/>
        <v>221078</v>
      </c>
      <c r="O142" t="s">
        <v>299</v>
      </c>
      <c r="P142" t="str">
        <f t="shared" si="32"/>
        <v>3996</v>
      </c>
      <c r="Q142" t="s">
        <v>36</v>
      </c>
      <c r="R142">
        <v>889996</v>
      </c>
      <c r="S142" t="s">
        <v>299</v>
      </c>
      <c r="T142" t="str">
        <f t="shared" si="33"/>
        <v>889</v>
      </c>
      <c r="U142" t="s">
        <v>198</v>
      </c>
      <c r="V142" t="str">
        <f t="shared" si="36"/>
        <v>20</v>
      </c>
      <c r="W142" t="s">
        <v>37</v>
      </c>
      <c r="X142" t="str">
        <f>"E5396"</f>
        <v>E5396</v>
      </c>
      <c r="Y142" t="s">
        <v>42</v>
      </c>
      <c r="Z142" t="s">
        <v>300</v>
      </c>
      <c r="AA142" t="s">
        <v>301</v>
      </c>
      <c r="AB142" t="str">
        <f>""</f>
        <v/>
      </c>
      <c r="AF142" t="s">
        <v>39</v>
      </c>
      <c r="AG142">
        <v>0</v>
      </c>
      <c r="AH142">
        <v>0</v>
      </c>
      <c r="AI142">
        <v>135</v>
      </c>
      <c r="AJ142">
        <v>0</v>
      </c>
    </row>
    <row r="143" spans="1:36" x14ac:dyDescent="0.3">
      <c r="A143" t="str">
        <f t="shared" si="29"/>
        <v>19</v>
      </c>
      <c r="B143" t="str">
        <f t="shared" si="30"/>
        <v>01</v>
      </c>
      <c r="C143" s="1">
        <v>43314.396793981483</v>
      </c>
      <c r="D143" t="str">
        <f t="shared" si="31"/>
        <v>V</v>
      </c>
      <c r="E143" t="s">
        <v>342</v>
      </c>
      <c r="I143" t="s">
        <v>343</v>
      </c>
      <c r="J143" s="2">
        <v>43308</v>
      </c>
      <c r="K143" t="s">
        <v>368</v>
      </c>
      <c r="L143" t="str">
        <f t="shared" si="34"/>
        <v>22</v>
      </c>
      <c r="M143" t="s">
        <v>260</v>
      </c>
      <c r="N143" t="str">
        <f t="shared" si="35"/>
        <v>221078</v>
      </c>
      <c r="O143" t="s">
        <v>299</v>
      </c>
      <c r="P143" t="str">
        <f t="shared" si="32"/>
        <v>3996</v>
      </c>
      <c r="Q143" t="s">
        <v>36</v>
      </c>
      <c r="R143">
        <v>889996</v>
      </c>
      <c r="S143" t="s">
        <v>299</v>
      </c>
      <c r="T143" t="str">
        <f t="shared" si="33"/>
        <v>889</v>
      </c>
      <c r="U143" t="s">
        <v>198</v>
      </c>
      <c r="V143" t="str">
        <f t="shared" si="36"/>
        <v>20</v>
      </c>
      <c r="W143" t="s">
        <v>37</v>
      </c>
      <c r="X143" t="str">
        <f>"E5371"</f>
        <v>E5371</v>
      </c>
      <c r="Y143" t="s">
        <v>249</v>
      </c>
      <c r="Z143" t="s">
        <v>300</v>
      </c>
      <c r="AA143" t="s">
        <v>301</v>
      </c>
      <c r="AB143" t="str">
        <f>""</f>
        <v/>
      </c>
      <c r="AF143" t="s">
        <v>39</v>
      </c>
      <c r="AG143">
        <v>0</v>
      </c>
      <c r="AH143">
        <v>0</v>
      </c>
      <c r="AI143">
        <v>127.5</v>
      </c>
      <c r="AJ143">
        <v>0</v>
      </c>
    </row>
    <row r="144" spans="1:36" x14ac:dyDescent="0.3">
      <c r="A144" t="str">
        <f t="shared" si="29"/>
        <v>19</v>
      </c>
      <c r="B144" t="str">
        <f t="shared" si="30"/>
        <v>01</v>
      </c>
      <c r="C144" s="1">
        <v>43299.665567129632</v>
      </c>
      <c r="D144" t="str">
        <f t="shared" si="31"/>
        <v>V</v>
      </c>
      <c r="E144" t="s">
        <v>344</v>
      </c>
      <c r="G144" t="s">
        <v>339</v>
      </c>
      <c r="I144" t="s">
        <v>339</v>
      </c>
      <c r="J144" s="2">
        <v>43299</v>
      </c>
      <c r="K144" t="s">
        <v>40</v>
      </c>
      <c r="L144" t="str">
        <f t="shared" si="34"/>
        <v>22</v>
      </c>
      <c r="M144" t="s">
        <v>260</v>
      </c>
      <c r="N144" t="str">
        <f t="shared" si="35"/>
        <v>221078</v>
      </c>
      <c r="O144" t="s">
        <v>299</v>
      </c>
      <c r="P144" t="str">
        <f t="shared" si="32"/>
        <v>3996</v>
      </c>
      <c r="Q144" t="s">
        <v>36</v>
      </c>
      <c r="R144">
        <v>889996</v>
      </c>
      <c r="S144" t="s">
        <v>299</v>
      </c>
      <c r="T144" t="str">
        <f t="shared" si="33"/>
        <v>889</v>
      </c>
      <c r="U144" t="s">
        <v>198</v>
      </c>
      <c r="V144" t="str">
        <f t="shared" si="36"/>
        <v>20</v>
      </c>
      <c r="W144" t="s">
        <v>37</v>
      </c>
      <c r="X144" t="str">
        <f>"E5360"</f>
        <v>E5360</v>
      </c>
      <c r="Y144" t="s">
        <v>38</v>
      </c>
      <c r="Z144" t="s">
        <v>300</v>
      </c>
      <c r="AA144" t="s">
        <v>301</v>
      </c>
      <c r="AB144" t="str">
        <f>""</f>
        <v/>
      </c>
      <c r="AF144" t="s">
        <v>39</v>
      </c>
      <c r="AG144">
        <v>0</v>
      </c>
      <c r="AH144">
        <v>0</v>
      </c>
      <c r="AI144">
        <v>130.01</v>
      </c>
      <c r="AJ144">
        <v>0</v>
      </c>
    </row>
    <row r="145" spans="1:36" x14ac:dyDescent="0.3">
      <c r="A145" t="str">
        <f t="shared" si="29"/>
        <v>19</v>
      </c>
      <c r="B145" t="str">
        <f t="shared" si="30"/>
        <v>01</v>
      </c>
      <c r="C145" s="1">
        <v>43300.53229166667</v>
      </c>
      <c r="D145" t="str">
        <f t="shared" si="31"/>
        <v>V</v>
      </c>
      <c r="E145" t="s">
        <v>345</v>
      </c>
      <c r="G145" t="s">
        <v>339</v>
      </c>
      <c r="I145" t="s">
        <v>339</v>
      </c>
      <c r="J145" s="2">
        <v>43300</v>
      </c>
      <c r="K145" t="s">
        <v>40</v>
      </c>
      <c r="L145" t="str">
        <f t="shared" si="34"/>
        <v>22</v>
      </c>
      <c r="M145" t="s">
        <v>260</v>
      </c>
      <c r="N145" t="str">
        <f t="shared" si="35"/>
        <v>221078</v>
      </c>
      <c r="O145" t="s">
        <v>299</v>
      </c>
      <c r="P145" t="str">
        <f t="shared" si="32"/>
        <v>3996</v>
      </c>
      <c r="Q145" t="s">
        <v>36</v>
      </c>
      <c r="R145">
        <v>889996</v>
      </c>
      <c r="S145" t="s">
        <v>299</v>
      </c>
      <c r="T145" t="str">
        <f t="shared" si="33"/>
        <v>889</v>
      </c>
      <c r="U145" t="s">
        <v>198</v>
      </c>
      <c r="V145" t="str">
        <f t="shared" si="36"/>
        <v>20</v>
      </c>
      <c r="W145" t="s">
        <v>37</v>
      </c>
      <c r="X145" t="str">
        <f>"E5360"</f>
        <v>E5360</v>
      </c>
      <c r="Y145" t="s">
        <v>38</v>
      </c>
      <c r="Z145" t="s">
        <v>300</v>
      </c>
      <c r="AA145" t="s">
        <v>301</v>
      </c>
      <c r="AB145" t="str">
        <f>""</f>
        <v/>
      </c>
      <c r="AF145" t="s">
        <v>39</v>
      </c>
      <c r="AG145">
        <v>0</v>
      </c>
      <c r="AH145">
        <v>0</v>
      </c>
      <c r="AI145">
        <v>256.85000000000002</v>
      </c>
      <c r="AJ145">
        <v>0</v>
      </c>
    </row>
    <row r="146" spans="1:36" x14ac:dyDescent="0.3">
      <c r="A146" t="str">
        <f t="shared" si="29"/>
        <v>19</v>
      </c>
      <c r="B146" t="str">
        <f t="shared" si="30"/>
        <v>01</v>
      </c>
      <c r="C146" s="1">
        <v>43300.532280092593</v>
      </c>
      <c r="D146" t="str">
        <f t="shared" si="31"/>
        <v>V</v>
      </c>
      <c r="E146" t="s">
        <v>346</v>
      </c>
      <c r="G146" t="s">
        <v>339</v>
      </c>
      <c r="I146" t="s">
        <v>339</v>
      </c>
      <c r="J146" s="2">
        <v>43300</v>
      </c>
      <c r="K146" t="s">
        <v>40</v>
      </c>
      <c r="L146" t="str">
        <f t="shared" si="34"/>
        <v>22</v>
      </c>
      <c r="M146" t="s">
        <v>260</v>
      </c>
      <c r="N146" t="str">
        <f t="shared" si="35"/>
        <v>221078</v>
      </c>
      <c r="O146" t="s">
        <v>299</v>
      </c>
      <c r="P146" t="str">
        <f t="shared" si="32"/>
        <v>3996</v>
      </c>
      <c r="Q146" t="s">
        <v>36</v>
      </c>
      <c r="R146">
        <v>889996</v>
      </c>
      <c r="S146" t="s">
        <v>299</v>
      </c>
      <c r="T146" t="str">
        <f t="shared" si="33"/>
        <v>889</v>
      </c>
      <c r="U146" t="s">
        <v>198</v>
      </c>
      <c r="V146" t="str">
        <f t="shared" si="36"/>
        <v>20</v>
      </c>
      <c r="W146" t="s">
        <v>37</v>
      </c>
      <c r="X146" t="str">
        <f>"E5360"</f>
        <v>E5360</v>
      </c>
      <c r="Y146" t="s">
        <v>38</v>
      </c>
      <c r="Z146" t="s">
        <v>300</v>
      </c>
      <c r="AA146" t="s">
        <v>301</v>
      </c>
      <c r="AB146" t="str">
        <f>""</f>
        <v/>
      </c>
      <c r="AF146" t="s">
        <v>39</v>
      </c>
      <c r="AG146">
        <v>0</v>
      </c>
      <c r="AH146">
        <v>0</v>
      </c>
      <c r="AI146">
        <v>308.16000000000003</v>
      </c>
      <c r="AJ146">
        <v>0</v>
      </c>
    </row>
    <row r="147" spans="1:36" x14ac:dyDescent="0.3">
      <c r="A147" t="str">
        <f t="shared" si="29"/>
        <v>19</v>
      </c>
      <c r="B147" t="str">
        <f t="shared" ref="B147:B210" si="37">"02"</f>
        <v>02</v>
      </c>
      <c r="C147" s="1">
        <v>43334.358807870369</v>
      </c>
      <c r="D147" t="str">
        <f t="shared" si="31"/>
        <v>V</v>
      </c>
      <c r="E147" t="s">
        <v>201</v>
      </c>
      <c r="G147" t="s">
        <v>200</v>
      </c>
      <c r="I147" t="s">
        <v>200</v>
      </c>
      <c r="J147" s="2">
        <v>43326</v>
      </c>
      <c r="K147" t="s">
        <v>40</v>
      </c>
      <c r="L147" t="str">
        <f t="shared" ref="L147:L172" si="38">"10"</f>
        <v>10</v>
      </c>
      <c r="M147" t="s">
        <v>35</v>
      </c>
      <c r="N147" t="str">
        <f t="shared" ref="N147:N172" si="39">"100000"</f>
        <v>100000</v>
      </c>
      <c r="O147" t="s">
        <v>35</v>
      </c>
      <c r="P147" t="str">
        <f t="shared" si="32"/>
        <v>3996</v>
      </c>
      <c r="Q147" t="s">
        <v>36</v>
      </c>
      <c r="R147">
        <v>889992</v>
      </c>
      <c r="S147" t="s">
        <v>198</v>
      </c>
      <c r="T147" t="str">
        <f t="shared" si="33"/>
        <v>889</v>
      </c>
      <c r="U147" t="s">
        <v>198</v>
      </c>
      <c r="V147" t="str">
        <f>"30"</f>
        <v>30</v>
      </c>
      <c r="W147" t="s">
        <v>45</v>
      </c>
      <c r="X147" t="str">
        <f>"E5055"</f>
        <v>E5055</v>
      </c>
      <c r="Y147" t="s">
        <v>101</v>
      </c>
      <c r="Z147" t="s">
        <v>123</v>
      </c>
      <c r="AA147" t="s">
        <v>124</v>
      </c>
      <c r="AB147" t="str">
        <f>""</f>
        <v/>
      </c>
      <c r="AF147" t="s">
        <v>39</v>
      </c>
      <c r="AG147">
        <v>0</v>
      </c>
      <c r="AH147">
        <v>0</v>
      </c>
      <c r="AI147">
        <v>182</v>
      </c>
      <c r="AJ147">
        <v>0</v>
      </c>
    </row>
    <row r="148" spans="1:36" x14ac:dyDescent="0.3">
      <c r="A148" t="str">
        <f t="shared" si="29"/>
        <v>19</v>
      </c>
      <c r="B148" t="str">
        <f t="shared" si="37"/>
        <v>02</v>
      </c>
      <c r="C148" s="1">
        <v>43332.517395833333</v>
      </c>
      <c r="D148" t="str">
        <f t="shared" si="31"/>
        <v>V</v>
      </c>
      <c r="E148" t="s">
        <v>202</v>
      </c>
      <c r="I148" t="s">
        <v>203</v>
      </c>
      <c r="J148" s="2">
        <v>43329</v>
      </c>
      <c r="K148" t="s">
        <v>99</v>
      </c>
      <c r="L148" t="str">
        <f t="shared" si="38"/>
        <v>10</v>
      </c>
      <c r="M148" t="s">
        <v>35</v>
      </c>
      <c r="N148" t="str">
        <f t="shared" si="39"/>
        <v>100000</v>
      </c>
      <c r="O148" t="s">
        <v>35</v>
      </c>
      <c r="P148" t="str">
        <f t="shared" si="32"/>
        <v>3996</v>
      </c>
      <c r="Q148" t="s">
        <v>36</v>
      </c>
      <c r="R148">
        <v>889992</v>
      </c>
      <c r="S148" t="s">
        <v>198</v>
      </c>
      <c r="T148" t="str">
        <f t="shared" si="33"/>
        <v>889</v>
      </c>
      <c r="U148" t="s">
        <v>198</v>
      </c>
      <c r="V148" t="str">
        <f>"30"</f>
        <v>30</v>
      </c>
      <c r="W148" t="s">
        <v>45</v>
      </c>
      <c r="X148" t="str">
        <f>"E5025"</f>
        <v>E5025</v>
      </c>
      <c r="Y148" t="s">
        <v>98</v>
      </c>
      <c r="Z148" t="s">
        <v>123</v>
      </c>
      <c r="AA148" t="s">
        <v>124</v>
      </c>
      <c r="AB148" t="str">
        <f>""</f>
        <v/>
      </c>
      <c r="AF148" t="s">
        <v>39</v>
      </c>
      <c r="AG148">
        <v>0</v>
      </c>
      <c r="AH148">
        <v>0</v>
      </c>
      <c r="AI148">
        <v>20</v>
      </c>
      <c r="AJ148">
        <v>0</v>
      </c>
    </row>
    <row r="149" spans="1:36" x14ac:dyDescent="0.3">
      <c r="A149" t="str">
        <f t="shared" si="29"/>
        <v>19</v>
      </c>
      <c r="B149" t="str">
        <f t="shared" si="37"/>
        <v>02</v>
      </c>
      <c r="C149" s="1">
        <v>43332.517395833333</v>
      </c>
      <c r="D149" t="str">
        <f t="shared" si="31"/>
        <v>V</v>
      </c>
      <c r="E149" t="s">
        <v>202</v>
      </c>
      <c r="I149" t="s">
        <v>203</v>
      </c>
      <c r="J149" s="2">
        <v>43329</v>
      </c>
      <c r="K149" t="s">
        <v>100</v>
      </c>
      <c r="L149" t="str">
        <f t="shared" si="38"/>
        <v>10</v>
      </c>
      <c r="M149" t="s">
        <v>35</v>
      </c>
      <c r="N149" t="str">
        <f t="shared" si="39"/>
        <v>100000</v>
      </c>
      <c r="O149" t="s">
        <v>35</v>
      </c>
      <c r="P149" t="str">
        <f t="shared" si="32"/>
        <v>3996</v>
      </c>
      <c r="Q149" t="s">
        <v>36</v>
      </c>
      <c r="R149">
        <v>889992</v>
      </c>
      <c r="S149" t="s">
        <v>198</v>
      </c>
      <c r="T149" t="str">
        <f t="shared" si="33"/>
        <v>889</v>
      </c>
      <c r="U149" t="s">
        <v>198</v>
      </c>
      <c r="V149" t="str">
        <f>"30"</f>
        <v>30</v>
      </c>
      <c r="W149" t="s">
        <v>45</v>
      </c>
      <c r="X149" t="str">
        <f>"E5025"</f>
        <v>E5025</v>
      </c>
      <c r="Y149" t="s">
        <v>98</v>
      </c>
      <c r="Z149" t="s">
        <v>123</v>
      </c>
      <c r="AA149" t="s">
        <v>124</v>
      </c>
      <c r="AB149" t="str">
        <f>""</f>
        <v/>
      </c>
      <c r="AF149" t="s">
        <v>39</v>
      </c>
      <c r="AG149">
        <v>0</v>
      </c>
      <c r="AH149">
        <v>0</v>
      </c>
      <c r="AI149">
        <v>48</v>
      </c>
      <c r="AJ149">
        <v>0</v>
      </c>
    </row>
    <row r="150" spans="1:36" x14ac:dyDescent="0.3">
      <c r="A150" t="str">
        <f t="shared" si="29"/>
        <v>19</v>
      </c>
      <c r="B150" t="str">
        <f t="shared" si="37"/>
        <v>02</v>
      </c>
      <c r="C150" s="1">
        <v>43328.91097222222</v>
      </c>
      <c r="D150" t="str">
        <f t="shared" si="31"/>
        <v>V</v>
      </c>
      <c r="E150" t="s">
        <v>128</v>
      </c>
      <c r="I150" t="s">
        <v>127</v>
      </c>
      <c r="J150" s="2">
        <v>43336</v>
      </c>
      <c r="K150" t="s">
        <v>51</v>
      </c>
      <c r="L150" t="str">
        <f t="shared" si="38"/>
        <v>10</v>
      </c>
      <c r="M150" t="s">
        <v>35</v>
      </c>
      <c r="N150" t="str">
        <f t="shared" si="39"/>
        <v>100000</v>
      </c>
      <c r="O150" t="s">
        <v>35</v>
      </c>
      <c r="P150" t="str">
        <f t="shared" si="32"/>
        <v>3996</v>
      </c>
      <c r="Q150" t="s">
        <v>36</v>
      </c>
      <c r="R150">
        <v>889992</v>
      </c>
      <c r="S150" t="s">
        <v>198</v>
      </c>
      <c r="T150" t="str">
        <f t="shared" si="33"/>
        <v>889</v>
      </c>
      <c r="U150" t="s">
        <v>198</v>
      </c>
      <c r="V150" t="str">
        <f>"10"</f>
        <v>10</v>
      </c>
      <c r="W150" t="s">
        <v>52</v>
      </c>
      <c r="X150" t="str">
        <f>"E4106"</f>
        <v>E4106</v>
      </c>
      <c r="Y150" t="s">
        <v>67</v>
      </c>
      <c r="Z150" t="s">
        <v>123</v>
      </c>
      <c r="AA150" t="s">
        <v>124</v>
      </c>
      <c r="AB150" t="str">
        <f>""</f>
        <v/>
      </c>
      <c r="AF150" t="s">
        <v>39</v>
      </c>
      <c r="AG150">
        <v>0</v>
      </c>
      <c r="AH150">
        <v>0</v>
      </c>
      <c r="AI150">
        <v>1340</v>
      </c>
      <c r="AJ150">
        <v>0</v>
      </c>
    </row>
    <row r="151" spans="1:36" x14ac:dyDescent="0.3">
      <c r="A151" t="str">
        <f t="shared" si="29"/>
        <v>19</v>
      </c>
      <c r="B151" t="str">
        <f t="shared" si="37"/>
        <v>02</v>
      </c>
      <c r="C151" s="1">
        <v>43340.383055555554</v>
      </c>
      <c r="D151" t="str">
        <f t="shared" si="31"/>
        <v>V</v>
      </c>
      <c r="E151" t="s">
        <v>205</v>
      </c>
      <c r="G151" t="s">
        <v>206</v>
      </c>
      <c r="I151" t="s">
        <v>206</v>
      </c>
      <c r="J151" s="2">
        <v>43334</v>
      </c>
      <c r="K151" t="s">
        <v>40</v>
      </c>
      <c r="L151" t="str">
        <f t="shared" si="38"/>
        <v>10</v>
      </c>
      <c r="M151" t="s">
        <v>35</v>
      </c>
      <c r="N151" t="str">
        <f t="shared" si="39"/>
        <v>100000</v>
      </c>
      <c r="O151" t="s">
        <v>35</v>
      </c>
      <c r="P151" t="str">
        <f t="shared" si="32"/>
        <v>3996</v>
      </c>
      <c r="Q151" t="s">
        <v>36</v>
      </c>
      <c r="R151">
        <v>889992</v>
      </c>
      <c r="S151" t="s">
        <v>198</v>
      </c>
      <c r="T151" t="str">
        <f t="shared" si="33"/>
        <v>889</v>
      </c>
      <c r="U151" t="s">
        <v>198</v>
      </c>
      <c r="V151" t="str">
        <f>"30"</f>
        <v>30</v>
      </c>
      <c r="W151" t="s">
        <v>45</v>
      </c>
      <c r="X151" t="str">
        <f>"E5005"</f>
        <v>E5005</v>
      </c>
      <c r="Y151" t="s">
        <v>207</v>
      </c>
      <c r="Z151" t="s">
        <v>123</v>
      </c>
      <c r="AA151" t="s">
        <v>124</v>
      </c>
      <c r="AB151" t="str">
        <f>""</f>
        <v/>
      </c>
      <c r="AF151" t="s">
        <v>39</v>
      </c>
      <c r="AG151">
        <v>0</v>
      </c>
      <c r="AH151">
        <v>0</v>
      </c>
      <c r="AI151">
        <v>40</v>
      </c>
      <c r="AJ151">
        <v>0</v>
      </c>
    </row>
    <row r="152" spans="1:36" x14ac:dyDescent="0.3">
      <c r="A152" t="str">
        <f t="shared" si="29"/>
        <v>19</v>
      </c>
      <c r="B152" t="str">
        <f t="shared" si="37"/>
        <v>02</v>
      </c>
      <c r="C152" s="1">
        <v>43314.904039351852</v>
      </c>
      <c r="D152" t="str">
        <f t="shared" si="31"/>
        <v>V</v>
      </c>
      <c r="E152" t="s">
        <v>126</v>
      </c>
      <c r="I152" t="s">
        <v>125</v>
      </c>
      <c r="J152" s="2">
        <v>43322</v>
      </c>
      <c r="K152" t="s">
        <v>51</v>
      </c>
      <c r="L152" t="str">
        <f t="shared" si="38"/>
        <v>10</v>
      </c>
      <c r="M152" t="s">
        <v>35</v>
      </c>
      <c r="N152" t="str">
        <f t="shared" si="39"/>
        <v>100000</v>
      </c>
      <c r="O152" t="s">
        <v>35</v>
      </c>
      <c r="P152" t="str">
        <f t="shared" si="32"/>
        <v>3996</v>
      </c>
      <c r="Q152" t="s">
        <v>36</v>
      </c>
      <c r="R152">
        <v>889992</v>
      </c>
      <c r="S152" t="s">
        <v>198</v>
      </c>
      <c r="T152" t="str">
        <f t="shared" si="33"/>
        <v>889</v>
      </c>
      <c r="U152" t="s">
        <v>198</v>
      </c>
      <c r="V152" t="str">
        <f>"10"</f>
        <v>10</v>
      </c>
      <c r="W152" t="s">
        <v>52</v>
      </c>
      <c r="X152" t="str">
        <f>"E4106"</f>
        <v>E4106</v>
      </c>
      <c r="Y152" t="s">
        <v>67</v>
      </c>
      <c r="Z152" t="s">
        <v>123</v>
      </c>
      <c r="AA152" t="s">
        <v>124</v>
      </c>
      <c r="AB152" t="str">
        <f>""</f>
        <v/>
      </c>
      <c r="AF152" t="s">
        <v>39</v>
      </c>
      <c r="AG152">
        <v>0</v>
      </c>
      <c r="AH152">
        <v>0</v>
      </c>
      <c r="AI152">
        <v>1340</v>
      </c>
      <c r="AJ152">
        <v>0</v>
      </c>
    </row>
    <row r="153" spans="1:36" x14ac:dyDescent="0.3">
      <c r="A153" t="str">
        <f t="shared" si="29"/>
        <v>19</v>
      </c>
      <c r="B153" t="str">
        <f t="shared" si="37"/>
        <v>02</v>
      </c>
      <c r="C153" s="1">
        <v>43336.91578703704</v>
      </c>
      <c r="D153" t="str">
        <f t="shared" si="31"/>
        <v>V</v>
      </c>
      <c r="E153" t="s">
        <v>211</v>
      </c>
      <c r="H153" t="s">
        <v>212</v>
      </c>
      <c r="I153" t="s">
        <v>213</v>
      </c>
      <c r="J153" s="2">
        <v>43336</v>
      </c>
      <c r="K153" t="s">
        <v>214</v>
      </c>
      <c r="L153" t="str">
        <f t="shared" si="38"/>
        <v>10</v>
      </c>
      <c r="M153" t="s">
        <v>35</v>
      </c>
      <c r="N153" t="str">
        <f t="shared" si="39"/>
        <v>100000</v>
      </c>
      <c r="O153" t="s">
        <v>35</v>
      </c>
      <c r="P153" t="str">
        <f t="shared" si="32"/>
        <v>3996</v>
      </c>
      <c r="Q153" t="s">
        <v>36</v>
      </c>
      <c r="R153">
        <v>889992</v>
      </c>
      <c r="S153" t="s">
        <v>198</v>
      </c>
      <c r="T153" t="str">
        <f t="shared" si="33"/>
        <v>889</v>
      </c>
      <c r="U153" t="s">
        <v>198</v>
      </c>
      <c r="V153" t="str">
        <f>"10"</f>
        <v>10</v>
      </c>
      <c r="W153" t="s">
        <v>52</v>
      </c>
      <c r="X153" t="str">
        <f>"E4106"</f>
        <v>E4106</v>
      </c>
      <c r="Y153" t="s">
        <v>67</v>
      </c>
      <c r="Z153" t="s">
        <v>123</v>
      </c>
      <c r="AA153" t="s">
        <v>124</v>
      </c>
      <c r="AB153" t="str">
        <f>""</f>
        <v/>
      </c>
      <c r="AF153" t="s">
        <v>39</v>
      </c>
      <c r="AG153">
        <v>0</v>
      </c>
      <c r="AH153">
        <v>0</v>
      </c>
      <c r="AI153">
        <v>0</v>
      </c>
      <c r="AJ153">
        <v>29480</v>
      </c>
    </row>
    <row r="154" spans="1:36" x14ac:dyDescent="0.3">
      <c r="A154" t="str">
        <f t="shared" si="29"/>
        <v>19</v>
      </c>
      <c r="B154" t="str">
        <f t="shared" si="37"/>
        <v>02</v>
      </c>
      <c r="C154" s="1">
        <v>43336.91578703704</v>
      </c>
      <c r="D154" t="str">
        <f t="shared" si="31"/>
        <v>V</v>
      </c>
      <c r="E154" t="s">
        <v>211</v>
      </c>
      <c r="H154" t="s">
        <v>212</v>
      </c>
      <c r="I154" t="s">
        <v>213</v>
      </c>
      <c r="J154" s="2">
        <v>43336</v>
      </c>
      <c r="K154" t="s">
        <v>214</v>
      </c>
      <c r="L154" t="str">
        <f t="shared" si="38"/>
        <v>10</v>
      </c>
      <c r="M154" t="s">
        <v>35</v>
      </c>
      <c r="N154" t="str">
        <f t="shared" si="39"/>
        <v>100000</v>
      </c>
      <c r="O154" t="s">
        <v>35</v>
      </c>
      <c r="P154" t="str">
        <f t="shared" si="32"/>
        <v>3996</v>
      </c>
      <c r="Q154" t="s">
        <v>36</v>
      </c>
      <c r="R154">
        <v>889992</v>
      </c>
      <c r="S154" t="s">
        <v>198</v>
      </c>
      <c r="T154" t="str">
        <f t="shared" si="33"/>
        <v>889</v>
      </c>
      <c r="U154" t="s">
        <v>198</v>
      </c>
      <c r="V154" t="str">
        <f>"10"</f>
        <v>10</v>
      </c>
      <c r="W154" t="s">
        <v>52</v>
      </c>
      <c r="X154" t="str">
        <f>"E4105"</f>
        <v>E4105</v>
      </c>
      <c r="Y154" t="s">
        <v>215</v>
      </c>
      <c r="Z154" t="s">
        <v>123</v>
      </c>
      <c r="AA154" t="s">
        <v>124</v>
      </c>
      <c r="AB154" t="str">
        <f>""</f>
        <v/>
      </c>
      <c r="AF154" t="s">
        <v>39</v>
      </c>
      <c r="AG154">
        <v>0</v>
      </c>
      <c r="AH154">
        <v>0</v>
      </c>
      <c r="AI154">
        <v>0</v>
      </c>
      <c r="AJ154">
        <v>2727109.59</v>
      </c>
    </row>
    <row r="155" spans="1:36" x14ac:dyDescent="0.3">
      <c r="A155" t="str">
        <f t="shared" si="29"/>
        <v>19</v>
      </c>
      <c r="B155" t="str">
        <f t="shared" si="37"/>
        <v>02</v>
      </c>
      <c r="C155" s="1">
        <v>43334.498298611114</v>
      </c>
      <c r="D155" t="str">
        <f t="shared" si="31"/>
        <v>V</v>
      </c>
      <c r="E155" t="s">
        <v>220</v>
      </c>
      <c r="G155" t="s">
        <v>221</v>
      </c>
      <c r="I155" t="s">
        <v>221</v>
      </c>
      <c r="J155" s="2">
        <v>43334</v>
      </c>
      <c r="K155" t="s">
        <v>40</v>
      </c>
      <c r="L155" t="str">
        <f t="shared" si="38"/>
        <v>10</v>
      </c>
      <c r="M155" t="s">
        <v>35</v>
      </c>
      <c r="N155" t="str">
        <f t="shared" si="39"/>
        <v>100000</v>
      </c>
      <c r="O155" t="s">
        <v>35</v>
      </c>
      <c r="P155" t="str">
        <f t="shared" si="32"/>
        <v>3996</v>
      </c>
      <c r="Q155" t="s">
        <v>36</v>
      </c>
      <c r="R155">
        <v>889992</v>
      </c>
      <c r="S155" t="s">
        <v>198</v>
      </c>
      <c r="T155" t="str">
        <f t="shared" si="33"/>
        <v>889</v>
      </c>
      <c r="U155" t="s">
        <v>198</v>
      </c>
      <c r="V155" t="str">
        <f>"20"</f>
        <v>20</v>
      </c>
      <c r="W155" t="s">
        <v>37</v>
      </c>
      <c r="X155" t="str">
        <f>"E5397"</f>
        <v>E5397</v>
      </c>
      <c r="Y155" t="s">
        <v>62</v>
      </c>
      <c r="Z155" t="s">
        <v>123</v>
      </c>
      <c r="AA155" t="s">
        <v>124</v>
      </c>
      <c r="AB155" t="str">
        <f>""</f>
        <v/>
      </c>
      <c r="AF155" t="s">
        <v>39</v>
      </c>
      <c r="AG155">
        <v>0</v>
      </c>
      <c r="AH155">
        <v>0</v>
      </c>
      <c r="AI155">
        <v>190</v>
      </c>
      <c r="AJ155">
        <v>0</v>
      </c>
    </row>
    <row r="156" spans="1:36" x14ac:dyDescent="0.3">
      <c r="A156" t="str">
        <f t="shared" si="29"/>
        <v>19</v>
      </c>
      <c r="B156" t="str">
        <f t="shared" si="37"/>
        <v>02</v>
      </c>
      <c r="C156" s="1">
        <v>43327.34480324074</v>
      </c>
      <c r="D156" t="str">
        <f t="shared" si="31"/>
        <v>V</v>
      </c>
      <c r="E156" t="s">
        <v>222</v>
      </c>
      <c r="G156" t="s">
        <v>223</v>
      </c>
      <c r="I156" t="s">
        <v>224</v>
      </c>
      <c r="J156" s="2">
        <v>43319</v>
      </c>
      <c r="K156" t="s">
        <v>40</v>
      </c>
      <c r="L156" t="str">
        <f t="shared" si="38"/>
        <v>10</v>
      </c>
      <c r="M156" t="s">
        <v>35</v>
      </c>
      <c r="N156" t="str">
        <f t="shared" si="39"/>
        <v>100000</v>
      </c>
      <c r="O156" t="s">
        <v>35</v>
      </c>
      <c r="P156" t="str">
        <f t="shared" si="32"/>
        <v>3996</v>
      </c>
      <c r="Q156" t="s">
        <v>36</v>
      </c>
      <c r="R156">
        <v>889992</v>
      </c>
      <c r="S156" t="s">
        <v>198</v>
      </c>
      <c r="T156" t="str">
        <f t="shared" si="33"/>
        <v>889</v>
      </c>
      <c r="U156" t="s">
        <v>198</v>
      </c>
      <c r="V156" t="str">
        <f t="shared" ref="V156:V168" si="40">"30"</f>
        <v>30</v>
      </c>
      <c r="W156" t="s">
        <v>45</v>
      </c>
      <c r="X156" t="str">
        <f>"E5720"</f>
        <v>E5720</v>
      </c>
      <c r="Y156" t="s">
        <v>95</v>
      </c>
      <c r="Z156" t="s">
        <v>123</v>
      </c>
      <c r="AA156" t="s">
        <v>124</v>
      </c>
      <c r="AB156" t="str">
        <f>""</f>
        <v/>
      </c>
      <c r="AF156" t="s">
        <v>39</v>
      </c>
      <c r="AG156">
        <v>0</v>
      </c>
      <c r="AH156">
        <v>0</v>
      </c>
      <c r="AI156">
        <v>74.3</v>
      </c>
      <c r="AJ156">
        <v>0</v>
      </c>
    </row>
    <row r="157" spans="1:36" x14ac:dyDescent="0.3">
      <c r="A157" t="str">
        <f t="shared" si="29"/>
        <v>19</v>
      </c>
      <c r="B157" t="str">
        <f t="shared" si="37"/>
        <v>02</v>
      </c>
      <c r="C157" s="1">
        <v>43327.473703703705</v>
      </c>
      <c r="D157" t="str">
        <f t="shared" si="31"/>
        <v>V</v>
      </c>
      <c r="E157" t="s">
        <v>231</v>
      </c>
      <c r="I157" t="s">
        <v>232</v>
      </c>
      <c r="J157" s="2">
        <v>43326</v>
      </c>
      <c r="K157" t="s">
        <v>43</v>
      </c>
      <c r="L157" t="str">
        <f t="shared" si="38"/>
        <v>10</v>
      </c>
      <c r="M157" t="s">
        <v>35</v>
      </c>
      <c r="N157" t="str">
        <f t="shared" si="39"/>
        <v>100000</v>
      </c>
      <c r="O157" t="s">
        <v>35</v>
      </c>
      <c r="P157" t="str">
        <f t="shared" si="32"/>
        <v>3996</v>
      </c>
      <c r="Q157" t="s">
        <v>36</v>
      </c>
      <c r="R157">
        <v>889992</v>
      </c>
      <c r="S157" t="s">
        <v>198</v>
      </c>
      <c r="T157" t="str">
        <f t="shared" si="33"/>
        <v>889</v>
      </c>
      <c r="U157" t="s">
        <v>198</v>
      </c>
      <c r="V157" t="str">
        <f t="shared" si="40"/>
        <v>30</v>
      </c>
      <c r="W157" t="s">
        <v>45</v>
      </c>
      <c r="X157" t="str">
        <f t="shared" ref="X157:X166" si="41">"E5986"</f>
        <v>E5986</v>
      </c>
      <c r="Y157" t="s">
        <v>233</v>
      </c>
      <c r="Z157" t="s">
        <v>123</v>
      </c>
      <c r="AA157" t="s">
        <v>124</v>
      </c>
      <c r="AB157" t="str">
        <f>""</f>
        <v/>
      </c>
      <c r="AF157" t="s">
        <v>39</v>
      </c>
      <c r="AG157">
        <v>0</v>
      </c>
      <c r="AH157">
        <v>0</v>
      </c>
      <c r="AI157">
        <v>10.85</v>
      </c>
      <c r="AJ157">
        <v>0</v>
      </c>
    </row>
    <row r="158" spans="1:36" x14ac:dyDescent="0.3">
      <c r="A158" t="str">
        <f t="shared" si="29"/>
        <v>19</v>
      </c>
      <c r="B158" t="str">
        <f t="shared" si="37"/>
        <v>02</v>
      </c>
      <c r="C158" s="1">
        <v>43327.473703703705</v>
      </c>
      <c r="D158" t="str">
        <f t="shared" si="31"/>
        <v>V</v>
      </c>
      <c r="E158" t="s">
        <v>231</v>
      </c>
      <c r="I158" t="s">
        <v>232</v>
      </c>
      <c r="J158" s="2">
        <v>43326</v>
      </c>
      <c r="K158" t="s">
        <v>43</v>
      </c>
      <c r="L158" t="str">
        <f t="shared" si="38"/>
        <v>10</v>
      </c>
      <c r="M158" t="s">
        <v>35</v>
      </c>
      <c r="N158" t="str">
        <f t="shared" si="39"/>
        <v>100000</v>
      </c>
      <c r="O158" t="s">
        <v>35</v>
      </c>
      <c r="P158" t="str">
        <f t="shared" si="32"/>
        <v>3996</v>
      </c>
      <c r="Q158" t="s">
        <v>36</v>
      </c>
      <c r="R158">
        <v>889992</v>
      </c>
      <c r="S158" t="s">
        <v>198</v>
      </c>
      <c r="T158" t="str">
        <f t="shared" si="33"/>
        <v>889</v>
      </c>
      <c r="U158" t="s">
        <v>198</v>
      </c>
      <c r="V158" t="str">
        <f t="shared" si="40"/>
        <v>30</v>
      </c>
      <c r="W158" t="s">
        <v>45</v>
      </c>
      <c r="X158" t="str">
        <f t="shared" si="41"/>
        <v>E5986</v>
      </c>
      <c r="Y158" t="s">
        <v>233</v>
      </c>
      <c r="Z158" t="s">
        <v>123</v>
      </c>
      <c r="AA158" t="s">
        <v>124</v>
      </c>
      <c r="AB158" t="str">
        <f>""</f>
        <v/>
      </c>
      <c r="AF158" t="s">
        <v>39</v>
      </c>
      <c r="AG158">
        <v>0</v>
      </c>
      <c r="AH158">
        <v>0</v>
      </c>
      <c r="AI158">
        <v>69.98</v>
      </c>
      <c r="AJ158">
        <v>0</v>
      </c>
    </row>
    <row r="159" spans="1:36" x14ac:dyDescent="0.3">
      <c r="A159" t="str">
        <f t="shared" si="29"/>
        <v>19</v>
      </c>
      <c r="B159" t="str">
        <f t="shared" si="37"/>
        <v>02</v>
      </c>
      <c r="C159" s="1">
        <v>43327.473703703705</v>
      </c>
      <c r="D159" t="str">
        <f t="shared" si="31"/>
        <v>V</v>
      </c>
      <c r="E159" t="s">
        <v>231</v>
      </c>
      <c r="I159" t="s">
        <v>232</v>
      </c>
      <c r="J159" s="2">
        <v>43326</v>
      </c>
      <c r="K159" t="s">
        <v>43</v>
      </c>
      <c r="L159" t="str">
        <f t="shared" si="38"/>
        <v>10</v>
      </c>
      <c r="M159" t="s">
        <v>35</v>
      </c>
      <c r="N159" t="str">
        <f t="shared" si="39"/>
        <v>100000</v>
      </c>
      <c r="O159" t="s">
        <v>35</v>
      </c>
      <c r="P159" t="str">
        <f t="shared" si="32"/>
        <v>3996</v>
      </c>
      <c r="Q159" t="s">
        <v>36</v>
      </c>
      <c r="R159">
        <v>889992</v>
      </c>
      <c r="S159" t="s">
        <v>198</v>
      </c>
      <c r="T159" t="str">
        <f t="shared" si="33"/>
        <v>889</v>
      </c>
      <c r="U159" t="s">
        <v>198</v>
      </c>
      <c r="V159" t="str">
        <f t="shared" si="40"/>
        <v>30</v>
      </c>
      <c r="W159" t="s">
        <v>45</v>
      </c>
      <c r="X159" t="str">
        <f t="shared" si="41"/>
        <v>E5986</v>
      </c>
      <c r="Y159" t="s">
        <v>233</v>
      </c>
      <c r="Z159" t="s">
        <v>123</v>
      </c>
      <c r="AA159" t="s">
        <v>124</v>
      </c>
      <c r="AB159" t="str">
        <f>""</f>
        <v/>
      </c>
      <c r="AF159" t="s">
        <v>39</v>
      </c>
      <c r="AG159">
        <v>0</v>
      </c>
      <c r="AH159">
        <v>0</v>
      </c>
      <c r="AI159">
        <v>13.58</v>
      </c>
      <c r="AJ159">
        <v>0</v>
      </c>
    </row>
    <row r="160" spans="1:36" x14ac:dyDescent="0.3">
      <c r="A160" t="str">
        <f t="shared" si="29"/>
        <v>19</v>
      </c>
      <c r="B160" t="str">
        <f t="shared" si="37"/>
        <v>02</v>
      </c>
      <c r="C160" s="1">
        <v>43341.417916666665</v>
      </c>
      <c r="D160" t="str">
        <f t="shared" si="31"/>
        <v>V</v>
      </c>
      <c r="E160" t="s">
        <v>234</v>
      </c>
      <c r="I160" t="s">
        <v>235</v>
      </c>
      <c r="J160" s="2">
        <v>43340</v>
      </c>
      <c r="K160" t="s">
        <v>43</v>
      </c>
      <c r="L160" t="str">
        <f t="shared" si="38"/>
        <v>10</v>
      </c>
      <c r="M160" t="s">
        <v>35</v>
      </c>
      <c r="N160" t="str">
        <f t="shared" si="39"/>
        <v>100000</v>
      </c>
      <c r="O160" t="s">
        <v>35</v>
      </c>
      <c r="P160" t="str">
        <f t="shared" si="32"/>
        <v>3996</v>
      </c>
      <c r="Q160" t="s">
        <v>36</v>
      </c>
      <c r="R160">
        <v>889992</v>
      </c>
      <c r="S160" t="s">
        <v>198</v>
      </c>
      <c r="T160" t="str">
        <f t="shared" si="33"/>
        <v>889</v>
      </c>
      <c r="U160" t="s">
        <v>198</v>
      </c>
      <c r="V160" t="str">
        <f t="shared" si="40"/>
        <v>30</v>
      </c>
      <c r="W160" t="s">
        <v>45</v>
      </c>
      <c r="X160" t="str">
        <f t="shared" si="41"/>
        <v>E5986</v>
      </c>
      <c r="Y160" t="s">
        <v>233</v>
      </c>
      <c r="Z160" t="s">
        <v>123</v>
      </c>
      <c r="AA160" t="s">
        <v>124</v>
      </c>
      <c r="AB160" t="str">
        <f>""</f>
        <v/>
      </c>
      <c r="AF160" t="s">
        <v>39</v>
      </c>
      <c r="AG160">
        <v>0</v>
      </c>
      <c r="AH160">
        <v>0</v>
      </c>
      <c r="AI160">
        <v>616.04999999999995</v>
      </c>
      <c r="AJ160">
        <v>0</v>
      </c>
    </row>
    <row r="161" spans="1:36" x14ac:dyDescent="0.3">
      <c r="A161" t="str">
        <f t="shared" si="29"/>
        <v>19</v>
      </c>
      <c r="B161" t="str">
        <f t="shared" si="37"/>
        <v>02</v>
      </c>
      <c r="C161" s="1">
        <v>43341.417916666665</v>
      </c>
      <c r="D161" t="str">
        <f t="shared" si="31"/>
        <v>V</v>
      </c>
      <c r="E161" t="s">
        <v>234</v>
      </c>
      <c r="I161" t="s">
        <v>236</v>
      </c>
      <c r="J161" s="2">
        <v>43340</v>
      </c>
      <c r="K161" t="s">
        <v>43</v>
      </c>
      <c r="L161" t="str">
        <f t="shared" si="38"/>
        <v>10</v>
      </c>
      <c r="M161" t="s">
        <v>35</v>
      </c>
      <c r="N161" t="str">
        <f t="shared" si="39"/>
        <v>100000</v>
      </c>
      <c r="O161" t="s">
        <v>35</v>
      </c>
      <c r="P161" t="str">
        <f t="shared" si="32"/>
        <v>3996</v>
      </c>
      <c r="Q161" t="s">
        <v>36</v>
      </c>
      <c r="R161">
        <v>889992</v>
      </c>
      <c r="S161" t="s">
        <v>198</v>
      </c>
      <c r="T161" t="str">
        <f t="shared" si="33"/>
        <v>889</v>
      </c>
      <c r="U161" t="s">
        <v>198</v>
      </c>
      <c r="V161" t="str">
        <f t="shared" si="40"/>
        <v>30</v>
      </c>
      <c r="W161" t="s">
        <v>45</v>
      </c>
      <c r="X161" t="str">
        <f t="shared" si="41"/>
        <v>E5986</v>
      </c>
      <c r="Y161" t="s">
        <v>233</v>
      </c>
      <c r="Z161" t="s">
        <v>123</v>
      </c>
      <c r="AA161" t="s">
        <v>124</v>
      </c>
      <c r="AB161" t="str">
        <f>""</f>
        <v/>
      </c>
      <c r="AF161" t="s">
        <v>39</v>
      </c>
      <c r="AG161">
        <v>0</v>
      </c>
      <c r="AH161">
        <v>0</v>
      </c>
      <c r="AI161">
        <v>190.79</v>
      </c>
      <c r="AJ161">
        <v>0</v>
      </c>
    </row>
    <row r="162" spans="1:36" x14ac:dyDescent="0.3">
      <c r="A162" t="str">
        <f t="shared" si="29"/>
        <v>19</v>
      </c>
      <c r="B162" t="str">
        <f t="shared" si="37"/>
        <v>02</v>
      </c>
      <c r="C162" s="1">
        <v>43341.417916666665</v>
      </c>
      <c r="D162" t="str">
        <f t="shared" si="31"/>
        <v>V</v>
      </c>
      <c r="E162" t="s">
        <v>234</v>
      </c>
      <c r="I162" t="s">
        <v>237</v>
      </c>
      <c r="J162" s="2">
        <v>43340</v>
      </c>
      <c r="K162" t="s">
        <v>43</v>
      </c>
      <c r="L162" t="str">
        <f t="shared" si="38"/>
        <v>10</v>
      </c>
      <c r="M162" t="s">
        <v>35</v>
      </c>
      <c r="N162" t="str">
        <f t="shared" si="39"/>
        <v>100000</v>
      </c>
      <c r="O162" t="s">
        <v>35</v>
      </c>
      <c r="P162" t="str">
        <f t="shared" si="32"/>
        <v>3996</v>
      </c>
      <c r="Q162" t="s">
        <v>36</v>
      </c>
      <c r="R162">
        <v>889992</v>
      </c>
      <c r="S162" t="s">
        <v>198</v>
      </c>
      <c r="T162" t="str">
        <f t="shared" si="33"/>
        <v>889</v>
      </c>
      <c r="U162" t="s">
        <v>198</v>
      </c>
      <c r="V162" t="str">
        <f t="shared" si="40"/>
        <v>30</v>
      </c>
      <c r="W162" t="s">
        <v>45</v>
      </c>
      <c r="X162" t="str">
        <f t="shared" si="41"/>
        <v>E5986</v>
      </c>
      <c r="Y162" t="s">
        <v>233</v>
      </c>
      <c r="Z162" t="s">
        <v>123</v>
      </c>
      <c r="AA162" t="s">
        <v>124</v>
      </c>
      <c r="AB162" t="str">
        <f>""</f>
        <v/>
      </c>
      <c r="AF162" t="s">
        <v>39</v>
      </c>
      <c r="AG162">
        <v>0</v>
      </c>
      <c r="AH162">
        <v>0</v>
      </c>
      <c r="AI162">
        <v>354.24</v>
      </c>
      <c r="AJ162">
        <v>0</v>
      </c>
    </row>
    <row r="163" spans="1:36" x14ac:dyDescent="0.3">
      <c r="A163" t="str">
        <f t="shared" si="29"/>
        <v>19</v>
      </c>
      <c r="B163" t="str">
        <f t="shared" si="37"/>
        <v>02</v>
      </c>
      <c r="C163" s="1">
        <v>43341.417905092596</v>
      </c>
      <c r="D163" t="str">
        <f t="shared" si="31"/>
        <v>V</v>
      </c>
      <c r="E163" t="s">
        <v>234</v>
      </c>
      <c r="I163" t="s">
        <v>238</v>
      </c>
      <c r="J163" s="2">
        <v>43340</v>
      </c>
      <c r="K163" t="s">
        <v>43</v>
      </c>
      <c r="L163" t="str">
        <f t="shared" si="38"/>
        <v>10</v>
      </c>
      <c r="M163" t="s">
        <v>35</v>
      </c>
      <c r="N163" t="str">
        <f t="shared" si="39"/>
        <v>100000</v>
      </c>
      <c r="O163" t="s">
        <v>35</v>
      </c>
      <c r="P163" t="str">
        <f t="shared" si="32"/>
        <v>3996</v>
      </c>
      <c r="Q163" t="s">
        <v>36</v>
      </c>
      <c r="R163">
        <v>889992</v>
      </c>
      <c r="S163" t="s">
        <v>198</v>
      </c>
      <c r="T163" t="str">
        <f t="shared" si="33"/>
        <v>889</v>
      </c>
      <c r="U163" t="s">
        <v>198</v>
      </c>
      <c r="V163" t="str">
        <f t="shared" si="40"/>
        <v>30</v>
      </c>
      <c r="W163" t="s">
        <v>45</v>
      </c>
      <c r="X163" t="str">
        <f t="shared" si="41"/>
        <v>E5986</v>
      </c>
      <c r="Y163" t="s">
        <v>233</v>
      </c>
      <c r="Z163" t="s">
        <v>123</v>
      </c>
      <c r="AA163" t="s">
        <v>124</v>
      </c>
      <c r="AB163" t="str">
        <f>""</f>
        <v/>
      </c>
      <c r="AF163" t="s">
        <v>39</v>
      </c>
      <c r="AG163">
        <v>0</v>
      </c>
      <c r="AH163">
        <v>0</v>
      </c>
      <c r="AI163">
        <v>3.17</v>
      </c>
      <c r="AJ163">
        <v>0</v>
      </c>
    </row>
    <row r="164" spans="1:36" x14ac:dyDescent="0.3">
      <c r="A164" t="str">
        <f t="shared" si="29"/>
        <v>19</v>
      </c>
      <c r="B164" t="str">
        <f t="shared" si="37"/>
        <v>02</v>
      </c>
      <c r="C164" s="1">
        <v>43341.417916666665</v>
      </c>
      <c r="D164" t="str">
        <f t="shared" si="31"/>
        <v>V</v>
      </c>
      <c r="E164" t="s">
        <v>234</v>
      </c>
      <c r="I164" t="s">
        <v>239</v>
      </c>
      <c r="J164" s="2">
        <v>43340</v>
      </c>
      <c r="K164" t="s">
        <v>43</v>
      </c>
      <c r="L164" t="str">
        <f t="shared" si="38"/>
        <v>10</v>
      </c>
      <c r="M164" t="s">
        <v>35</v>
      </c>
      <c r="N164" t="str">
        <f t="shared" si="39"/>
        <v>100000</v>
      </c>
      <c r="O164" t="s">
        <v>35</v>
      </c>
      <c r="P164" t="str">
        <f t="shared" si="32"/>
        <v>3996</v>
      </c>
      <c r="Q164" t="s">
        <v>36</v>
      </c>
      <c r="R164">
        <v>889992</v>
      </c>
      <c r="S164" t="s">
        <v>198</v>
      </c>
      <c r="T164" t="str">
        <f t="shared" si="33"/>
        <v>889</v>
      </c>
      <c r="U164" t="s">
        <v>198</v>
      </c>
      <c r="V164" t="str">
        <f t="shared" si="40"/>
        <v>30</v>
      </c>
      <c r="W164" t="s">
        <v>45</v>
      </c>
      <c r="X164" t="str">
        <f t="shared" si="41"/>
        <v>E5986</v>
      </c>
      <c r="Y164" t="s">
        <v>233</v>
      </c>
      <c r="Z164" t="s">
        <v>123</v>
      </c>
      <c r="AA164" t="s">
        <v>124</v>
      </c>
      <c r="AB164" t="str">
        <f>""</f>
        <v/>
      </c>
      <c r="AF164" t="s">
        <v>39</v>
      </c>
      <c r="AG164">
        <v>0</v>
      </c>
      <c r="AH164">
        <v>0</v>
      </c>
      <c r="AI164">
        <v>10.71</v>
      </c>
      <c r="AJ164">
        <v>0</v>
      </c>
    </row>
    <row r="165" spans="1:36" x14ac:dyDescent="0.3">
      <c r="A165" t="str">
        <f t="shared" si="29"/>
        <v>19</v>
      </c>
      <c r="B165" t="str">
        <f t="shared" si="37"/>
        <v>02</v>
      </c>
      <c r="C165" s="1">
        <v>43341.417916666665</v>
      </c>
      <c r="D165" t="str">
        <f t="shared" si="31"/>
        <v>V</v>
      </c>
      <c r="E165" t="s">
        <v>234</v>
      </c>
      <c r="I165" t="s">
        <v>237</v>
      </c>
      <c r="J165" s="2">
        <v>43340</v>
      </c>
      <c r="K165" t="s">
        <v>43</v>
      </c>
      <c r="L165" t="str">
        <f t="shared" si="38"/>
        <v>10</v>
      </c>
      <c r="M165" t="s">
        <v>35</v>
      </c>
      <c r="N165" t="str">
        <f t="shared" si="39"/>
        <v>100000</v>
      </c>
      <c r="O165" t="s">
        <v>35</v>
      </c>
      <c r="P165" t="str">
        <f t="shared" si="32"/>
        <v>3996</v>
      </c>
      <c r="Q165" t="s">
        <v>36</v>
      </c>
      <c r="R165">
        <v>889992</v>
      </c>
      <c r="S165" t="s">
        <v>198</v>
      </c>
      <c r="T165" t="str">
        <f t="shared" si="33"/>
        <v>889</v>
      </c>
      <c r="U165" t="s">
        <v>198</v>
      </c>
      <c r="V165" t="str">
        <f t="shared" si="40"/>
        <v>30</v>
      </c>
      <c r="W165" t="s">
        <v>45</v>
      </c>
      <c r="X165" t="str">
        <f t="shared" si="41"/>
        <v>E5986</v>
      </c>
      <c r="Y165" t="s">
        <v>233</v>
      </c>
      <c r="Z165" t="s">
        <v>123</v>
      </c>
      <c r="AA165" t="s">
        <v>124</v>
      </c>
      <c r="AB165" t="str">
        <f>""</f>
        <v/>
      </c>
      <c r="AF165" t="s">
        <v>39</v>
      </c>
      <c r="AG165">
        <v>0</v>
      </c>
      <c r="AH165">
        <v>0</v>
      </c>
      <c r="AI165">
        <v>45.53</v>
      </c>
      <c r="AJ165">
        <v>0</v>
      </c>
    </row>
    <row r="166" spans="1:36" x14ac:dyDescent="0.3">
      <c r="A166" t="str">
        <f t="shared" si="29"/>
        <v>19</v>
      </c>
      <c r="B166" t="str">
        <f t="shared" si="37"/>
        <v>02</v>
      </c>
      <c r="C166" s="1">
        <v>43341.417905092596</v>
      </c>
      <c r="D166" t="str">
        <f t="shared" si="31"/>
        <v>V</v>
      </c>
      <c r="E166" t="s">
        <v>234</v>
      </c>
      <c r="I166" t="s">
        <v>240</v>
      </c>
      <c r="J166" s="2">
        <v>43340</v>
      </c>
      <c r="K166" t="s">
        <v>43</v>
      </c>
      <c r="L166" t="str">
        <f t="shared" si="38"/>
        <v>10</v>
      </c>
      <c r="M166" t="s">
        <v>35</v>
      </c>
      <c r="N166" t="str">
        <f t="shared" si="39"/>
        <v>100000</v>
      </c>
      <c r="O166" t="s">
        <v>35</v>
      </c>
      <c r="P166" t="str">
        <f t="shared" si="32"/>
        <v>3996</v>
      </c>
      <c r="Q166" t="s">
        <v>36</v>
      </c>
      <c r="R166">
        <v>889992</v>
      </c>
      <c r="S166" t="s">
        <v>198</v>
      </c>
      <c r="T166" t="str">
        <f t="shared" si="33"/>
        <v>889</v>
      </c>
      <c r="U166" t="s">
        <v>198</v>
      </c>
      <c r="V166" t="str">
        <f t="shared" si="40"/>
        <v>30</v>
      </c>
      <c r="W166" t="s">
        <v>45</v>
      </c>
      <c r="X166" t="str">
        <f t="shared" si="41"/>
        <v>E5986</v>
      </c>
      <c r="Y166" t="s">
        <v>233</v>
      </c>
      <c r="Z166" t="s">
        <v>123</v>
      </c>
      <c r="AA166" t="s">
        <v>124</v>
      </c>
      <c r="AB166" t="str">
        <f>""</f>
        <v/>
      </c>
      <c r="AF166" t="s">
        <v>39</v>
      </c>
      <c r="AG166">
        <v>0</v>
      </c>
      <c r="AH166">
        <v>0</v>
      </c>
      <c r="AI166">
        <v>2656.89</v>
      </c>
      <c r="AJ166">
        <v>0</v>
      </c>
    </row>
    <row r="167" spans="1:36" x14ac:dyDescent="0.3">
      <c r="A167" t="str">
        <f t="shared" si="29"/>
        <v>19</v>
      </c>
      <c r="B167" t="str">
        <f t="shared" si="37"/>
        <v>02</v>
      </c>
      <c r="C167" s="1">
        <v>43340.361516203702</v>
      </c>
      <c r="D167" t="str">
        <f t="shared" si="31"/>
        <v>V</v>
      </c>
      <c r="E167" t="s">
        <v>241</v>
      </c>
      <c r="F167">
        <v>10707326</v>
      </c>
      <c r="I167" t="s">
        <v>242</v>
      </c>
      <c r="J167" s="2">
        <v>43319</v>
      </c>
      <c r="K167" t="s">
        <v>94</v>
      </c>
      <c r="L167" t="str">
        <f t="shared" si="38"/>
        <v>10</v>
      </c>
      <c r="M167" t="s">
        <v>35</v>
      </c>
      <c r="N167" t="str">
        <f t="shared" si="39"/>
        <v>100000</v>
      </c>
      <c r="O167" t="s">
        <v>35</v>
      </c>
      <c r="P167" t="str">
        <f t="shared" si="32"/>
        <v>3996</v>
      </c>
      <c r="Q167" t="s">
        <v>36</v>
      </c>
      <c r="R167">
        <v>889992</v>
      </c>
      <c r="S167" t="s">
        <v>198</v>
      </c>
      <c r="T167" t="str">
        <f t="shared" si="33"/>
        <v>889</v>
      </c>
      <c r="U167" t="s">
        <v>198</v>
      </c>
      <c r="V167" t="str">
        <f t="shared" si="40"/>
        <v>30</v>
      </c>
      <c r="W167" t="s">
        <v>45</v>
      </c>
      <c r="X167" t="str">
        <f>"E5410"</f>
        <v>E5410</v>
      </c>
      <c r="Y167" t="s">
        <v>46</v>
      </c>
      <c r="Z167" t="s">
        <v>123</v>
      </c>
      <c r="AA167" t="s">
        <v>124</v>
      </c>
      <c r="AB167" t="str">
        <f>""</f>
        <v/>
      </c>
      <c r="AF167" t="s">
        <v>39</v>
      </c>
      <c r="AG167">
        <v>0</v>
      </c>
      <c r="AH167">
        <v>0</v>
      </c>
      <c r="AI167">
        <v>79</v>
      </c>
      <c r="AJ167">
        <v>0</v>
      </c>
    </row>
    <row r="168" spans="1:36" x14ac:dyDescent="0.3">
      <c r="A168" t="str">
        <f t="shared" si="29"/>
        <v>19</v>
      </c>
      <c r="B168" t="str">
        <f t="shared" si="37"/>
        <v>02</v>
      </c>
      <c r="C168" s="1">
        <v>43318.667719907404</v>
      </c>
      <c r="D168" t="str">
        <f t="shared" si="31"/>
        <v>V</v>
      </c>
      <c r="E168" t="s">
        <v>243</v>
      </c>
      <c r="I168" t="s">
        <v>244</v>
      </c>
      <c r="J168" s="2">
        <v>43326</v>
      </c>
      <c r="K168" t="s">
        <v>43</v>
      </c>
      <c r="L168" t="str">
        <f t="shared" si="38"/>
        <v>10</v>
      </c>
      <c r="M168" t="s">
        <v>35</v>
      </c>
      <c r="N168" t="str">
        <f t="shared" si="39"/>
        <v>100000</v>
      </c>
      <c r="O168" t="s">
        <v>35</v>
      </c>
      <c r="P168" t="str">
        <f t="shared" si="32"/>
        <v>3996</v>
      </c>
      <c r="Q168" t="s">
        <v>36</v>
      </c>
      <c r="R168">
        <v>889992</v>
      </c>
      <c r="S168" t="s">
        <v>198</v>
      </c>
      <c r="T168" t="str">
        <f t="shared" si="33"/>
        <v>889</v>
      </c>
      <c r="U168" t="s">
        <v>198</v>
      </c>
      <c r="V168" t="str">
        <f t="shared" si="40"/>
        <v>30</v>
      </c>
      <c r="W168" t="s">
        <v>45</v>
      </c>
      <c r="X168" t="str">
        <f>"E5410"</f>
        <v>E5410</v>
      </c>
      <c r="Y168" t="s">
        <v>46</v>
      </c>
      <c r="Z168" t="s">
        <v>123</v>
      </c>
      <c r="AA168" t="s">
        <v>124</v>
      </c>
      <c r="AB168" t="str">
        <f>""</f>
        <v/>
      </c>
      <c r="AF168" t="s">
        <v>39</v>
      </c>
      <c r="AG168">
        <v>0</v>
      </c>
      <c r="AH168">
        <v>0</v>
      </c>
      <c r="AI168">
        <v>19.989999999999998</v>
      </c>
      <c r="AJ168">
        <v>0</v>
      </c>
    </row>
    <row r="169" spans="1:36" x14ac:dyDescent="0.3">
      <c r="A169" t="str">
        <f t="shared" si="29"/>
        <v>19</v>
      </c>
      <c r="B169" t="str">
        <f t="shared" si="37"/>
        <v>02</v>
      </c>
      <c r="C169" s="1">
        <v>43315.90347222222</v>
      </c>
      <c r="D169" t="str">
        <f t="shared" si="31"/>
        <v>V</v>
      </c>
      <c r="E169" t="s">
        <v>129</v>
      </c>
      <c r="F169">
        <v>2582882</v>
      </c>
      <c r="I169" t="s">
        <v>248</v>
      </c>
      <c r="J169" s="2">
        <v>43315</v>
      </c>
      <c r="K169" t="s">
        <v>97</v>
      </c>
      <c r="L169" t="str">
        <f t="shared" si="38"/>
        <v>10</v>
      </c>
      <c r="M169" t="s">
        <v>35</v>
      </c>
      <c r="N169" t="str">
        <f t="shared" si="39"/>
        <v>100000</v>
      </c>
      <c r="O169" t="s">
        <v>35</v>
      </c>
      <c r="P169" t="str">
        <f t="shared" si="32"/>
        <v>3996</v>
      </c>
      <c r="Q169" t="s">
        <v>36</v>
      </c>
      <c r="R169">
        <v>889992</v>
      </c>
      <c r="S169" t="s">
        <v>198</v>
      </c>
      <c r="T169" t="str">
        <f t="shared" si="33"/>
        <v>889</v>
      </c>
      <c r="U169" t="s">
        <v>198</v>
      </c>
      <c r="V169" t="str">
        <f>"20"</f>
        <v>20</v>
      </c>
      <c r="W169" t="s">
        <v>37</v>
      </c>
      <c r="X169" t="str">
        <f>"E5371"</f>
        <v>E5371</v>
      </c>
      <c r="Y169" t="s">
        <v>249</v>
      </c>
      <c r="Z169" t="s">
        <v>123</v>
      </c>
      <c r="AA169" t="s">
        <v>124</v>
      </c>
      <c r="AB169" t="str">
        <f>""</f>
        <v/>
      </c>
      <c r="AF169" t="s">
        <v>64</v>
      </c>
      <c r="AG169">
        <v>0</v>
      </c>
      <c r="AH169">
        <v>0</v>
      </c>
      <c r="AI169">
        <v>-81</v>
      </c>
      <c r="AJ169">
        <v>0</v>
      </c>
    </row>
    <row r="170" spans="1:36" x14ac:dyDescent="0.3">
      <c r="A170" t="str">
        <f t="shared" si="29"/>
        <v>19</v>
      </c>
      <c r="B170" t="str">
        <f t="shared" si="37"/>
        <v>02</v>
      </c>
      <c r="C170" s="1">
        <v>43334.498298611114</v>
      </c>
      <c r="D170" t="str">
        <f t="shared" si="31"/>
        <v>V</v>
      </c>
      <c r="E170" t="s">
        <v>220</v>
      </c>
      <c r="G170" t="s">
        <v>221</v>
      </c>
      <c r="I170" t="s">
        <v>221</v>
      </c>
      <c r="J170" s="2">
        <v>43334</v>
      </c>
      <c r="K170" t="s">
        <v>40</v>
      </c>
      <c r="L170" t="str">
        <f t="shared" si="38"/>
        <v>10</v>
      </c>
      <c r="M170" t="s">
        <v>35</v>
      </c>
      <c r="N170" t="str">
        <f t="shared" si="39"/>
        <v>100000</v>
      </c>
      <c r="O170" t="s">
        <v>35</v>
      </c>
      <c r="P170" t="str">
        <f t="shared" si="32"/>
        <v>3996</v>
      </c>
      <c r="Q170" t="s">
        <v>36</v>
      </c>
      <c r="R170">
        <v>889992</v>
      </c>
      <c r="S170" t="s">
        <v>198</v>
      </c>
      <c r="T170" t="str">
        <f t="shared" si="33"/>
        <v>889</v>
      </c>
      <c r="U170" t="s">
        <v>198</v>
      </c>
      <c r="V170" t="str">
        <f>"20"</f>
        <v>20</v>
      </c>
      <c r="W170" t="s">
        <v>37</v>
      </c>
      <c r="X170" t="str">
        <f>"E5365"</f>
        <v>E5365</v>
      </c>
      <c r="Y170" t="s">
        <v>41</v>
      </c>
      <c r="Z170" t="s">
        <v>123</v>
      </c>
      <c r="AA170" t="s">
        <v>124</v>
      </c>
      <c r="AB170" t="str">
        <f>""</f>
        <v/>
      </c>
      <c r="AF170" t="s">
        <v>39</v>
      </c>
      <c r="AG170">
        <v>0</v>
      </c>
      <c r="AH170">
        <v>0</v>
      </c>
      <c r="AI170">
        <v>85.32</v>
      </c>
      <c r="AJ170">
        <v>0</v>
      </c>
    </row>
    <row r="171" spans="1:36" x14ac:dyDescent="0.3">
      <c r="A171" t="str">
        <f t="shared" si="29"/>
        <v>19</v>
      </c>
      <c r="B171" t="str">
        <f t="shared" si="37"/>
        <v>02</v>
      </c>
      <c r="C171" s="1">
        <v>43334.498298611114</v>
      </c>
      <c r="D171" t="str">
        <f t="shared" si="31"/>
        <v>V</v>
      </c>
      <c r="E171" t="s">
        <v>220</v>
      </c>
      <c r="G171" t="s">
        <v>221</v>
      </c>
      <c r="I171" t="s">
        <v>221</v>
      </c>
      <c r="J171" s="2">
        <v>43334</v>
      </c>
      <c r="K171" t="s">
        <v>40</v>
      </c>
      <c r="L171" t="str">
        <f t="shared" si="38"/>
        <v>10</v>
      </c>
      <c r="M171" t="s">
        <v>35</v>
      </c>
      <c r="N171" t="str">
        <f t="shared" si="39"/>
        <v>100000</v>
      </c>
      <c r="O171" t="s">
        <v>35</v>
      </c>
      <c r="P171" t="str">
        <f t="shared" si="32"/>
        <v>3996</v>
      </c>
      <c r="Q171" t="s">
        <v>36</v>
      </c>
      <c r="R171">
        <v>889992</v>
      </c>
      <c r="S171" t="s">
        <v>198</v>
      </c>
      <c r="T171" t="str">
        <f t="shared" si="33"/>
        <v>889</v>
      </c>
      <c r="U171" t="s">
        <v>198</v>
      </c>
      <c r="V171" t="str">
        <f>"20"</f>
        <v>20</v>
      </c>
      <c r="W171" t="s">
        <v>37</v>
      </c>
      <c r="X171" t="str">
        <f>"E5365"</f>
        <v>E5365</v>
      </c>
      <c r="Y171" t="s">
        <v>41</v>
      </c>
      <c r="Z171" t="s">
        <v>123</v>
      </c>
      <c r="AA171" t="s">
        <v>124</v>
      </c>
      <c r="AB171" t="str">
        <f>""</f>
        <v/>
      </c>
      <c r="AF171" t="s">
        <v>39</v>
      </c>
      <c r="AG171">
        <v>0</v>
      </c>
      <c r="AH171">
        <v>0</v>
      </c>
      <c r="AI171">
        <v>36</v>
      </c>
      <c r="AJ171">
        <v>0</v>
      </c>
    </row>
    <row r="172" spans="1:36" x14ac:dyDescent="0.3">
      <c r="A172" t="str">
        <f t="shared" si="29"/>
        <v>19</v>
      </c>
      <c r="B172" t="str">
        <f t="shared" si="37"/>
        <v>02</v>
      </c>
      <c r="C172" s="1">
        <v>43336.493298611109</v>
      </c>
      <c r="D172" t="str">
        <f t="shared" si="31"/>
        <v>V</v>
      </c>
      <c r="E172" t="s">
        <v>251</v>
      </c>
      <c r="G172" t="s">
        <v>200</v>
      </c>
      <c r="I172" t="s">
        <v>200</v>
      </c>
      <c r="J172" s="2">
        <v>43336</v>
      </c>
      <c r="K172" t="s">
        <v>40</v>
      </c>
      <c r="L172" t="str">
        <f t="shared" si="38"/>
        <v>10</v>
      </c>
      <c r="M172" t="s">
        <v>35</v>
      </c>
      <c r="N172" t="str">
        <f t="shared" si="39"/>
        <v>100000</v>
      </c>
      <c r="O172" t="s">
        <v>35</v>
      </c>
      <c r="P172" t="str">
        <f t="shared" si="32"/>
        <v>3996</v>
      </c>
      <c r="Q172" t="s">
        <v>36</v>
      </c>
      <c r="R172">
        <v>889992</v>
      </c>
      <c r="S172" t="s">
        <v>198</v>
      </c>
      <c r="T172" t="str">
        <f t="shared" si="33"/>
        <v>889</v>
      </c>
      <c r="U172" t="s">
        <v>198</v>
      </c>
      <c r="V172" t="str">
        <f>"20"</f>
        <v>20</v>
      </c>
      <c r="W172" t="s">
        <v>37</v>
      </c>
      <c r="X172" t="str">
        <f>"E5381"</f>
        <v>E5381</v>
      </c>
      <c r="Y172" t="s">
        <v>250</v>
      </c>
      <c r="Z172" t="s">
        <v>123</v>
      </c>
      <c r="AA172" t="s">
        <v>124</v>
      </c>
      <c r="AB172" t="str">
        <f>""</f>
        <v/>
      </c>
      <c r="AF172" t="s">
        <v>39</v>
      </c>
      <c r="AG172">
        <v>0</v>
      </c>
      <c r="AH172">
        <v>0</v>
      </c>
      <c r="AI172">
        <v>570.6</v>
      </c>
      <c r="AJ172">
        <v>0</v>
      </c>
    </row>
    <row r="173" spans="1:36" x14ac:dyDescent="0.3">
      <c r="A173" t="str">
        <f t="shared" si="29"/>
        <v>19</v>
      </c>
      <c r="B173" t="str">
        <f t="shared" si="37"/>
        <v>02</v>
      </c>
      <c r="C173" s="1">
        <v>43327.627199074072</v>
      </c>
      <c r="D173" t="str">
        <f t="shared" si="31"/>
        <v>V</v>
      </c>
      <c r="E173" t="s">
        <v>252</v>
      </c>
      <c r="I173" t="s">
        <v>253</v>
      </c>
      <c r="J173" s="2">
        <v>43325</v>
      </c>
      <c r="K173" t="s">
        <v>254</v>
      </c>
      <c r="L173" t="str">
        <f>"21"</f>
        <v>21</v>
      </c>
      <c r="M173" t="s">
        <v>255</v>
      </c>
      <c r="N173" t="str">
        <f>"210537"</f>
        <v>210537</v>
      </c>
      <c r="O173" t="s">
        <v>256</v>
      </c>
      <c r="P173" t="str">
        <f t="shared" si="32"/>
        <v>3996</v>
      </c>
      <c r="Q173" t="s">
        <v>36</v>
      </c>
      <c r="R173">
        <v>889994</v>
      </c>
      <c r="S173" t="s">
        <v>256</v>
      </c>
      <c r="T173" t="str">
        <f t="shared" si="33"/>
        <v>889</v>
      </c>
      <c r="U173" t="s">
        <v>198</v>
      </c>
      <c r="V173" t="str">
        <f>"99"</f>
        <v>99</v>
      </c>
      <c r="W173" t="s">
        <v>257</v>
      </c>
      <c r="X173" t="str">
        <f>"99"</f>
        <v>99</v>
      </c>
      <c r="Y173" t="s">
        <v>257</v>
      </c>
      <c r="Z173" t="s">
        <v>123</v>
      </c>
      <c r="AA173" t="s">
        <v>124</v>
      </c>
      <c r="AB173" t="str">
        <f>""</f>
        <v/>
      </c>
      <c r="AF173" t="s">
        <v>39</v>
      </c>
      <c r="AG173">
        <v>0</v>
      </c>
      <c r="AH173">
        <v>45.89</v>
      </c>
      <c r="AI173">
        <v>0</v>
      </c>
      <c r="AJ173">
        <v>0</v>
      </c>
    </row>
    <row r="174" spans="1:36" x14ac:dyDescent="0.3">
      <c r="A174" t="str">
        <f t="shared" si="29"/>
        <v>19</v>
      </c>
      <c r="B174" t="str">
        <f t="shared" si="37"/>
        <v>02</v>
      </c>
      <c r="C174" s="1">
        <v>43328.913773148146</v>
      </c>
      <c r="D174" t="str">
        <f t="shared" si="31"/>
        <v>V</v>
      </c>
      <c r="E174" t="s">
        <v>258</v>
      </c>
      <c r="I174" t="s">
        <v>127</v>
      </c>
      <c r="J174" s="2">
        <v>43336</v>
      </c>
      <c r="K174" t="s">
        <v>259</v>
      </c>
      <c r="L174" t="str">
        <f t="shared" ref="L174:L191" si="42">"22"</f>
        <v>22</v>
      </c>
      <c r="M174" t="s">
        <v>260</v>
      </c>
      <c r="N174" t="str">
        <f t="shared" ref="N174:N191" si="43">"222799"</f>
        <v>222799</v>
      </c>
      <c r="O174" t="s">
        <v>261</v>
      </c>
      <c r="P174" t="str">
        <f t="shared" si="32"/>
        <v>3996</v>
      </c>
      <c r="Q174" t="s">
        <v>36</v>
      </c>
      <c r="R174">
        <v>889985</v>
      </c>
      <c r="S174" t="s">
        <v>261</v>
      </c>
      <c r="T174" t="str">
        <f t="shared" si="33"/>
        <v>889</v>
      </c>
      <c r="U174" t="s">
        <v>198</v>
      </c>
      <c r="V174" t="str">
        <f>"RV"</f>
        <v>RV</v>
      </c>
      <c r="W174" t="s">
        <v>66</v>
      </c>
      <c r="X174" t="str">
        <f>"R3761"</f>
        <v>R3761</v>
      </c>
      <c r="Y174" t="s">
        <v>262</v>
      </c>
      <c r="Z174" t="s">
        <v>132</v>
      </c>
      <c r="AA174" t="s">
        <v>133</v>
      </c>
      <c r="AB174" t="str">
        <f>""</f>
        <v/>
      </c>
      <c r="AF174" t="s">
        <v>39</v>
      </c>
      <c r="AG174">
        <v>0</v>
      </c>
      <c r="AH174">
        <v>0</v>
      </c>
      <c r="AI174">
        <v>961.13</v>
      </c>
      <c r="AJ174">
        <v>0</v>
      </c>
    </row>
    <row r="175" spans="1:36" x14ac:dyDescent="0.3">
      <c r="A175" t="str">
        <f t="shared" si="29"/>
        <v>19</v>
      </c>
      <c r="B175" t="str">
        <f t="shared" si="37"/>
        <v>02</v>
      </c>
      <c r="C175" s="1">
        <v>43328.913773148146</v>
      </c>
      <c r="D175" t="str">
        <f t="shared" si="31"/>
        <v>V</v>
      </c>
      <c r="E175" t="s">
        <v>258</v>
      </c>
      <c r="I175" t="s">
        <v>127</v>
      </c>
      <c r="J175" s="2">
        <v>43336</v>
      </c>
      <c r="K175" t="s">
        <v>263</v>
      </c>
      <c r="L175" t="str">
        <f t="shared" si="42"/>
        <v>22</v>
      </c>
      <c r="M175" t="s">
        <v>260</v>
      </c>
      <c r="N175" t="str">
        <f t="shared" si="43"/>
        <v>222799</v>
      </c>
      <c r="O175" t="s">
        <v>261</v>
      </c>
      <c r="P175" t="str">
        <f t="shared" si="32"/>
        <v>3996</v>
      </c>
      <c r="Q175" t="s">
        <v>36</v>
      </c>
      <c r="R175">
        <v>889985</v>
      </c>
      <c r="S175" t="s">
        <v>261</v>
      </c>
      <c r="T175" t="str">
        <f t="shared" si="33"/>
        <v>889</v>
      </c>
      <c r="U175" t="s">
        <v>198</v>
      </c>
      <c r="V175" t="str">
        <f>"60"</f>
        <v>60</v>
      </c>
      <c r="W175" t="s">
        <v>264</v>
      </c>
      <c r="X175" t="str">
        <f>"E5982"</f>
        <v>E5982</v>
      </c>
      <c r="Y175" t="s">
        <v>265</v>
      </c>
      <c r="Z175" t="s">
        <v>132</v>
      </c>
      <c r="AA175" t="s">
        <v>133</v>
      </c>
      <c r="AB175" t="str">
        <f>""</f>
        <v/>
      </c>
      <c r="AF175" t="s">
        <v>39</v>
      </c>
      <c r="AG175">
        <v>0</v>
      </c>
      <c r="AH175">
        <v>0</v>
      </c>
      <c r="AI175">
        <v>249.18</v>
      </c>
      <c r="AJ175">
        <v>0</v>
      </c>
    </row>
    <row r="176" spans="1:36" x14ac:dyDescent="0.3">
      <c r="A176" t="str">
        <f t="shared" si="29"/>
        <v>19</v>
      </c>
      <c r="B176" t="str">
        <f t="shared" si="37"/>
        <v>02</v>
      </c>
      <c r="C176" s="1">
        <v>43328.913206018522</v>
      </c>
      <c r="D176" t="str">
        <f t="shared" si="31"/>
        <v>V</v>
      </c>
      <c r="E176" t="s">
        <v>258</v>
      </c>
      <c r="I176" t="s">
        <v>127</v>
      </c>
      <c r="J176" s="2">
        <v>43336</v>
      </c>
      <c r="K176" t="s">
        <v>51</v>
      </c>
      <c r="L176" t="str">
        <f t="shared" si="42"/>
        <v>22</v>
      </c>
      <c r="M176" t="s">
        <v>260</v>
      </c>
      <c r="N176" t="str">
        <f t="shared" si="43"/>
        <v>222799</v>
      </c>
      <c r="O176" t="s">
        <v>261</v>
      </c>
      <c r="P176" t="str">
        <f t="shared" si="32"/>
        <v>3996</v>
      </c>
      <c r="Q176" t="s">
        <v>36</v>
      </c>
      <c r="R176">
        <v>889985</v>
      </c>
      <c r="S176" t="s">
        <v>261</v>
      </c>
      <c r="T176" t="str">
        <f t="shared" si="33"/>
        <v>889</v>
      </c>
      <c r="U176" t="s">
        <v>198</v>
      </c>
      <c r="V176" t="str">
        <f>"10"</f>
        <v>10</v>
      </c>
      <c r="W176" t="s">
        <v>52</v>
      </c>
      <c r="X176" t="str">
        <f>"E4108"</f>
        <v>E4108</v>
      </c>
      <c r="Y176" t="s">
        <v>53</v>
      </c>
      <c r="Z176" t="s">
        <v>132</v>
      </c>
      <c r="AA176" t="s">
        <v>133</v>
      </c>
      <c r="AB176" t="str">
        <f>""</f>
        <v/>
      </c>
      <c r="AF176" t="s">
        <v>39</v>
      </c>
      <c r="AG176">
        <v>0</v>
      </c>
      <c r="AH176">
        <v>0</v>
      </c>
      <c r="AI176">
        <v>711.95</v>
      </c>
      <c r="AJ176">
        <v>0</v>
      </c>
    </row>
    <row r="177" spans="1:36" x14ac:dyDescent="0.3">
      <c r="A177" t="str">
        <f t="shared" si="29"/>
        <v>19</v>
      </c>
      <c r="B177" t="str">
        <f t="shared" si="37"/>
        <v>02</v>
      </c>
      <c r="C177" s="1">
        <v>43314.908831018518</v>
      </c>
      <c r="D177" t="str">
        <f t="shared" si="31"/>
        <v>V</v>
      </c>
      <c r="E177" t="s">
        <v>267</v>
      </c>
      <c r="I177" t="s">
        <v>125</v>
      </c>
      <c r="J177" s="2">
        <v>43322</v>
      </c>
      <c r="K177" t="s">
        <v>259</v>
      </c>
      <c r="L177" t="str">
        <f t="shared" si="42"/>
        <v>22</v>
      </c>
      <c r="M177" t="s">
        <v>260</v>
      </c>
      <c r="N177" t="str">
        <f t="shared" si="43"/>
        <v>222799</v>
      </c>
      <c r="O177" t="s">
        <v>261</v>
      </c>
      <c r="P177" t="str">
        <f t="shared" si="32"/>
        <v>3996</v>
      </c>
      <c r="Q177" t="s">
        <v>36</v>
      </c>
      <c r="R177">
        <v>889985</v>
      </c>
      <c r="S177" t="s">
        <v>261</v>
      </c>
      <c r="T177" t="str">
        <f t="shared" si="33"/>
        <v>889</v>
      </c>
      <c r="U177" t="s">
        <v>198</v>
      </c>
      <c r="V177" t="str">
        <f>"RV"</f>
        <v>RV</v>
      </c>
      <c r="W177" t="s">
        <v>66</v>
      </c>
      <c r="X177" t="str">
        <f>"R3761"</f>
        <v>R3761</v>
      </c>
      <c r="Y177" t="s">
        <v>262</v>
      </c>
      <c r="Z177" t="s">
        <v>132</v>
      </c>
      <c r="AA177" t="s">
        <v>133</v>
      </c>
      <c r="AB177" t="str">
        <f>""</f>
        <v/>
      </c>
      <c r="AF177" t="s">
        <v>39</v>
      </c>
      <c r="AG177">
        <v>0</v>
      </c>
      <c r="AH177">
        <v>0</v>
      </c>
      <c r="AI177">
        <v>848.99</v>
      </c>
      <c r="AJ177">
        <v>0</v>
      </c>
    </row>
    <row r="178" spans="1:36" x14ac:dyDescent="0.3">
      <c r="A178" t="str">
        <f t="shared" si="29"/>
        <v>19</v>
      </c>
      <c r="B178" t="str">
        <f t="shared" si="37"/>
        <v>02</v>
      </c>
      <c r="C178" s="1">
        <v>43314.908831018518</v>
      </c>
      <c r="D178" t="str">
        <f t="shared" si="31"/>
        <v>V</v>
      </c>
      <c r="E178" t="s">
        <v>267</v>
      </c>
      <c r="I178" t="s">
        <v>125</v>
      </c>
      <c r="J178" s="2">
        <v>43322</v>
      </c>
      <c r="K178" t="s">
        <v>263</v>
      </c>
      <c r="L178" t="str">
        <f t="shared" si="42"/>
        <v>22</v>
      </c>
      <c r="M178" t="s">
        <v>260</v>
      </c>
      <c r="N178" t="str">
        <f t="shared" si="43"/>
        <v>222799</v>
      </c>
      <c r="O178" t="s">
        <v>261</v>
      </c>
      <c r="P178" t="str">
        <f t="shared" si="32"/>
        <v>3996</v>
      </c>
      <c r="Q178" t="s">
        <v>36</v>
      </c>
      <c r="R178">
        <v>889985</v>
      </c>
      <c r="S178" t="s">
        <v>261</v>
      </c>
      <c r="T178" t="str">
        <f t="shared" si="33"/>
        <v>889</v>
      </c>
      <c r="U178" t="s">
        <v>198</v>
      </c>
      <c r="V178" t="str">
        <f>"60"</f>
        <v>60</v>
      </c>
      <c r="W178" t="s">
        <v>264</v>
      </c>
      <c r="X178" t="str">
        <f>"E5982"</f>
        <v>E5982</v>
      </c>
      <c r="Y178" t="s">
        <v>265</v>
      </c>
      <c r="Z178" t="s">
        <v>132</v>
      </c>
      <c r="AA178" t="s">
        <v>133</v>
      </c>
      <c r="AB178" t="str">
        <f>""</f>
        <v/>
      </c>
      <c r="AF178" t="s">
        <v>39</v>
      </c>
      <c r="AG178">
        <v>0</v>
      </c>
      <c r="AH178">
        <v>0</v>
      </c>
      <c r="AI178">
        <v>220.11</v>
      </c>
      <c r="AJ178">
        <v>0</v>
      </c>
    </row>
    <row r="179" spans="1:36" x14ac:dyDescent="0.3">
      <c r="A179" t="str">
        <f t="shared" si="29"/>
        <v>19</v>
      </c>
      <c r="B179" t="str">
        <f t="shared" si="37"/>
        <v>02</v>
      </c>
      <c r="C179" s="1">
        <v>43328.915972222225</v>
      </c>
      <c r="D179" t="str">
        <f t="shared" si="31"/>
        <v>V</v>
      </c>
      <c r="E179" t="s">
        <v>268</v>
      </c>
      <c r="I179" t="s">
        <v>127</v>
      </c>
      <c r="J179" s="2">
        <v>43336</v>
      </c>
      <c r="K179" t="s">
        <v>259</v>
      </c>
      <c r="L179" t="str">
        <f t="shared" si="42"/>
        <v>22</v>
      </c>
      <c r="M179" t="s">
        <v>260</v>
      </c>
      <c r="N179" t="str">
        <f t="shared" si="43"/>
        <v>222799</v>
      </c>
      <c r="O179" t="s">
        <v>261</v>
      </c>
      <c r="P179" t="str">
        <f t="shared" si="32"/>
        <v>3996</v>
      </c>
      <c r="Q179" t="s">
        <v>36</v>
      </c>
      <c r="R179">
        <v>889985</v>
      </c>
      <c r="S179" t="s">
        <v>261</v>
      </c>
      <c r="T179" t="str">
        <f t="shared" si="33"/>
        <v>889</v>
      </c>
      <c r="U179" t="s">
        <v>198</v>
      </c>
      <c r="V179" t="str">
        <f>"RV"</f>
        <v>RV</v>
      </c>
      <c r="W179" t="s">
        <v>66</v>
      </c>
      <c r="X179" t="str">
        <f>"R3761"</f>
        <v>R3761</v>
      </c>
      <c r="Y179" t="s">
        <v>262</v>
      </c>
      <c r="Z179" t="s">
        <v>132</v>
      </c>
      <c r="AA179" t="s">
        <v>133</v>
      </c>
      <c r="AB179" t="str">
        <f>""</f>
        <v/>
      </c>
      <c r="AF179" t="s">
        <v>39</v>
      </c>
      <c r="AG179">
        <v>0</v>
      </c>
      <c r="AH179">
        <v>0</v>
      </c>
      <c r="AI179">
        <v>254.7</v>
      </c>
      <c r="AJ179">
        <v>0</v>
      </c>
    </row>
    <row r="180" spans="1:36" x14ac:dyDescent="0.3">
      <c r="A180" t="str">
        <f t="shared" si="29"/>
        <v>19</v>
      </c>
      <c r="B180" t="str">
        <f t="shared" si="37"/>
        <v>02</v>
      </c>
      <c r="C180" s="1">
        <v>43328.915972222225</v>
      </c>
      <c r="D180" t="str">
        <f t="shared" si="31"/>
        <v>V</v>
      </c>
      <c r="E180" t="s">
        <v>268</v>
      </c>
      <c r="I180" t="s">
        <v>127</v>
      </c>
      <c r="J180" s="2">
        <v>43336</v>
      </c>
      <c r="K180" t="s">
        <v>263</v>
      </c>
      <c r="L180" t="str">
        <f t="shared" si="42"/>
        <v>22</v>
      </c>
      <c r="M180" t="s">
        <v>260</v>
      </c>
      <c r="N180" t="str">
        <f t="shared" si="43"/>
        <v>222799</v>
      </c>
      <c r="O180" t="s">
        <v>261</v>
      </c>
      <c r="P180" t="str">
        <f t="shared" si="32"/>
        <v>3996</v>
      </c>
      <c r="Q180" t="s">
        <v>36</v>
      </c>
      <c r="R180">
        <v>889985</v>
      </c>
      <c r="S180" t="s">
        <v>261</v>
      </c>
      <c r="T180" t="str">
        <f t="shared" si="33"/>
        <v>889</v>
      </c>
      <c r="U180" t="s">
        <v>198</v>
      </c>
      <c r="V180" t="str">
        <f>"60"</f>
        <v>60</v>
      </c>
      <c r="W180" t="s">
        <v>264</v>
      </c>
      <c r="X180" t="str">
        <f>"E5982"</f>
        <v>E5982</v>
      </c>
      <c r="Y180" t="s">
        <v>265</v>
      </c>
      <c r="Z180" t="s">
        <v>132</v>
      </c>
      <c r="AA180" t="s">
        <v>133</v>
      </c>
      <c r="AB180" t="str">
        <f>""</f>
        <v/>
      </c>
      <c r="AF180" t="s">
        <v>39</v>
      </c>
      <c r="AG180">
        <v>0</v>
      </c>
      <c r="AH180">
        <v>0</v>
      </c>
      <c r="AI180">
        <v>66.03</v>
      </c>
      <c r="AJ180">
        <v>0</v>
      </c>
    </row>
    <row r="181" spans="1:36" x14ac:dyDescent="0.3">
      <c r="A181" t="str">
        <f t="shared" si="29"/>
        <v>19</v>
      </c>
      <c r="B181" t="str">
        <f t="shared" si="37"/>
        <v>02</v>
      </c>
      <c r="C181" s="1">
        <v>43314.906354166669</v>
      </c>
      <c r="D181" t="str">
        <f t="shared" si="31"/>
        <v>V</v>
      </c>
      <c r="E181" t="s">
        <v>270</v>
      </c>
      <c r="I181" t="s">
        <v>125</v>
      </c>
      <c r="J181" s="2">
        <v>43322</v>
      </c>
      <c r="K181" t="s">
        <v>51</v>
      </c>
      <c r="L181" t="str">
        <f t="shared" si="42"/>
        <v>22</v>
      </c>
      <c r="M181" t="s">
        <v>260</v>
      </c>
      <c r="N181" t="str">
        <f t="shared" si="43"/>
        <v>222799</v>
      </c>
      <c r="O181" t="s">
        <v>261</v>
      </c>
      <c r="P181" t="str">
        <f t="shared" si="32"/>
        <v>3996</v>
      </c>
      <c r="Q181" t="s">
        <v>36</v>
      </c>
      <c r="R181">
        <v>889985</v>
      </c>
      <c r="S181" t="s">
        <v>261</v>
      </c>
      <c r="T181" t="str">
        <f t="shared" si="33"/>
        <v>889</v>
      </c>
      <c r="U181" t="s">
        <v>198</v>
      </c>
      <c r="V181" t="str">
        <f>"10"</f>
        <v>10</v>
      </c>
      <c r="W181" t="s">
        <v>52</v>
      </c>
      <c r="X181" t="str">
        <f>"E4108"</f>
        <v>E4108</v>
      </c>
      <c r="Y181" t="s">
        <v>53</v>
      </c>
      <c r="Z181" t="s">
        <v>132</v>
      </c>
      <c r="AA181" t="s">
        <v>133</v>
      </c>
      <c r="AB181" t="str">
        <f>""</f>
        <v/>
      </c>
      <c r="AF181" t="s">
        <v>39</v>
      </c>
      <c r="AG181">
        <v>0</v>
      </c>
      <c r="AH181">
        <v>0</v>
      </c>
      <c r="AI181">
        <v>2373.15</v>
      </c>
      <c r="AJ181">
        <v>0</v>
      </c>
    </row>
    <row r="182" spans="1:36" x14ac:dyDescent="0.3">
      <c r="A182" t="str">
        <f t="shared" si="29"/>
        <v>19</v>
      </c>
      <c r="B182" t="str">
        <f t="shared" si="37"/>
        <v>02</v>
      </c>
      <c r="C182" s="1">
        <v>43314.906886574077</v>
      </c>
      <c r="D182" t="str">
        <f t="shared" si="31"/>
        <v>V</v>
      </c>
      <c r="E182" t="s">
        <v>270</v>
      </c>
      <c r="I182" t="s">
        <v>125</v>
      </c>
      <c r="J182" s="2">
        <v>43322</v>
      </c>
      <c r="K182" t="s">
        <v>259</v>
      </c>
      <c r="L182" t="str">
        <f t="shared" si="42"/>
        <v>22</v>
      </c>
      <c r="M182" t="s">
        <v>260</v>
      </c>
      <c r="N182" t="str">
        <f t="shared" si="43"/>
        <v>222799</v>
      </c>
      <c r="O182" t="s">
        <v>261</v>
      </c>
      <c r="P182" t="str">
        <f t="shared" si="32"/>
        <v>3996</v>
      </c>
      <c r="Q182" t="s">
        <v>36</v>
      </c>
      <c r="R182">
        <v>889985</v>
      </c>
      <c r="S182" t="s">
        <v>261</v>
      </c>
      <c r="T182" t="str">
        <f t="shared" si="33"/>
        <v>889</v>
      </c>
      <c r="U182" t="s">
        <v>198</v>
      </c>
      <c r="V182" t="str">
        <f>"RV"</f>
        <v>RV</v>
      </c>
      <c r="W182" t="s">
        <v>66</v>
      </c>
      <c r="X182" t="str">
        <f>"R3761"</f>
        <v>R3761</v>
      </c>
      <c r="Y182" t="s">
        <v>262</v>
      </c>
      <c r="Z182" t="s">
        <v>132</v>
      </c>
      <c r="AA182" t="s">
        <v>133</v>
      </c>
      <c r="AB182" t="str">
        <f>""</f>
        <v/>
      </c>
      <c r="AF182" t="s">
        <v>39</v>
      </c>
      <c r="AG182">
        <v>0</v>
      </c>
      <c r="AH182">
        <v>0</v>
      </c>
      <c r="AI182">
        <v>3203.75</v>
      </c>
      <c r="AJ182">
        <v>0</v>
      </c>
    </row>
    <row r="183" spans="1:36" x14ac:dyDescent="0.3">
      <c r="A183" t="str">
        <f t="shared" si="29"/>
        <v>19</v>
      </c>
      <c r="B183" t="str">
        <f t="shared" si="37"/>
        <v>02</v>
      </c>
      <c r="C183" s="1">
        <v>43314.906886574077</v>
      </c>
      <c r="D183" t="str">
        <f t="shared" si="31"/>
        <v>V</v>
      </c>
      <c r="E183" t="s">
        <v>270</v>
      </c>
      <c r="I183" t="s">
        <v>125</v>
      </c>
      <c r="J183" s="2">
        <v>43322</v>
      </c>
      <c r="K183" t="s">
        <v>263</v>
      </c>
      <c r="L183" t="str">
        <f t="shared" si="42"/>
        <v>22</v>
      </c>
      <c r="M183" t="s">
        <v>260</v>
      </c>
      <c r="N183" t="str">
        <f t="shared" si="43"/>
        <v>222799</v>
      </c>
      <c r="O183" t="s">
        <v>261</v>
      </c>
      <c r="P183" t="str">
        <f t="shared" si="32"/>
        <v>3996</v>
      </c>
      <c r="Q183" t="s">
        <v>36</v>
      </c>
      <c r="R183">
        <v>889985</v>
      </c>
      <c r="S183" t="s">
        <v>261</v>
      </c>
      <c r="T183" t="str">
        <f t="shared" si="33"/>
        <v>889</v>
      </c>
      <c r="U183" t="s">
        <v>198</v>
      </c>
      <c r="V183" t="str">
        <f>"60"</f>
        <v>60</v>
      </c>
      <c r="W183" t="s">
        <v>264</v>
      </c>
      <c r="X183" t="str">
        <f>"E5982"</f>
        <v>E5982</v>
      </c>
      <c r="Y183" t="s">
        <v>265</v>
      </c>
      <c r="Z183" t="s">
        <v>132</v>
      </c>
      <c r="AA183" t="s">
        <v>133</v>
      </c>
      <c r="AB183" t="str">
        <f>""</f>
        <v/>
      </c>
      <c r="AF183" t="s">
        <v>39</v>
      </c>
      <c r="AG183">
        <v>0</v>
      </c>
      <c r="AH183">
        <v>0</v>
      </c>
      <c r="AI183">
        <v>830.6</v>
      </c>
      <c r="AJ183">
        <v>0</v>
      </c>
    </row>
    <row r="184" spans="1:36" x14ac:dyDescent="0.3">
      <c r="A184" t="str">
        <f t="shared" si="29"/>
        <v>19</v>
      </c>
      <c r="B184" t="str">
        <f t="shared" si="37"/>
        <v>02</v>
      </c>
      <c r="C184" s="1">
        <v>43335.914247685185</v>
      </c>
      <c r="D184" t="str">
        <f t="shared" si="31"/>
        <v>V</v>
      </c>
      <c r="E184" t="s">
        <v>271</v>
      </c>
      <c r="I184" t="s">
        <v>272</v>
      </c>
      <c r="J184" s="2">
        <v>43335</v>
      </c>
      <c r="K184" t="s">
        <v>273</v>
      </c>
      <c r="L184" t="str">
        <f t="shared" si="42"/>
        <v>22</v>
      </c>
      <c r="M184" t="s">
        <v>260</v>
      </c>
      <c r="N184" t="str">
        <f t="shared" si="43"/>
        <v>222799</v>
      </c>
      <c r="O184" t="s">
        <v>261</v>
      </c>
      <c r="P184" t="str">
        <f t="shared" si="32"/>
        <v>3996</v>
      </c>
      <c r="Q184" t="s">
        <v>36</v>
      </c>
      <c r="R184">
        <v>889985</v>
      </c>
      <c r="S184" t="s">
        <v>261</v>
      </c>
      <c r="T184" t="str">
        <f t="shared" si="33"/>
        <v>889</v>
      </c>
      <c r="U184" t="s">
        <v>198</v>
      </c>
      <c r="V184" t="str">
        <f>"60"</f>
        <v>60</v>
      </c>
      <c r="W184" t="s">
        <v>264</v>
      </c>
      <c r="X184" t="str">
        <f>"60"</f>
        <v>60</v>
      </c>
      <c r="Y184" t="s">
        <v>264</v>
      </c>
      <c r="Z184" t="s">
        <v>132</v>
      </c>
      <c r="AA184" t="s">
        <v>133</v>
      </c>
      <c r="AB184" t="str">
        <f>""</f>
        <v/>
      </c>
      <c r="AF184" t="s">
        <v>39</v>
      </c>
      <c r="AG184">
        <v>0</v>
      </c>
      <c r="AH184">
        <v>2960</v>
      </c>
      <c r="AI184">
        <v>0</v>
      </c>
      <c r="AJ184">
        <v>0</v>
      </c>
    </row>
    <row r="185" spans="1:36" x14ac:dyDescent="0.3">
      <c r="A185" t="str">
        <f t="shared" si="29"/>
        <v>19</v>
      </c>
      <c r="B185" t="str">
        <f t="shared" si="37"/>
        <v>02</v>
      </c>
      <c r="C185" s="1">
        <v>43339.504004629627</v>
      </c>
      <c r="D185" t="str">
        <f t="shared" si="31"/>
        <v>V</v>
      </c>
      <c r="E185" t="s">
        <v>274</v>
      </c>
      <c r="I185" t="s">
        <v>272</v>
      </c>
      <c r="J185" s="2">
        <v>43336</v>
      </c>
      <c r="K185" t="s">
        <v>273</v>
      </c>
      <c r="L185" t="str">
        <f t="shared" si="42"/>
        <v>22</v>
      </c>
      <c r="M185" t="s">
        <v>260</v>
      </c>
      <c r="N185" t="str">
        <f t="shared" si="43"/>
        <v>222799</v>
      </c>
      <c r="O185" t="s">
        <v>261</v>
      </c>
      <c r="P185" t="str">
        <f t="shared" si="32"/>
        <v>3996</v>
      </c>
      <c r="Q185" t="s">
        <v>36</v>
      </c>
      <c r="R185">
        <v>889985</v>
      </c>
      <c r="S185" t="s">
        <v>261</v>
      </c>
      <c r="T185" t="str">
        <f t="shared" si="33"/>
        <v>889</v>
      </c>
      <c r="U185" t="s">
        <v>198</v>
      </c>
      <c r="V185" t="str">
        <f>"60"</f>
        <v>60</v>
      </c>
      <c r="W185" t="s">
        <v>264</v>
      </c>
      <c r="X185" t="str">
        <f>"60"</f>
        <v>60</v>
      </c>
      <c r="Y185" t="s">
        <v>264</v>
      </c>
      <c r="Z185" t="s">
        <v>132</v>
      </c>
      <c r="AA185" t="s">
        <v>133</v>
      </c>
      <c r="AB185" t="str">
        <f>""</f>
        <v/>
      </c>
      <c r="AF185" t="s">
        <v>64</v>
      </c>
      <c r="AG185">
        <v>0</v>
      </c>
      <c r="AH185">
        <v>-2960</v>
      </c>
      <c r="AI185">
        <v>0</v>
      </c>
      <c r="AJ185">
        <v>0</v>
      </c>
    </row>
    <row r="186" spans="1:36" x14ac:dyDescent="0.3">
      <c r="A186" t="str">
        <f t="shared" si="29"/>
        <v>19</v>
      </c>
      <c r="B186" t="str">
        <f t="shared" si="37"/>
        <v>02</v>
      </c>
      <c r="C186" s="1">
        <v>43335.913726851853</v>
      </c>
      <c r="D186" t="str">
        <f t="shared" si="31"/>
        <v>V</v>
      </c>
      <c r="E186" t="s">
        <v>271</v>
      </c>
      <c r="I186" t="s">
        <v>272</v>
      </c>
      <c r="J186" s="2">
        <v>43335</v>
      </c>
      <c r="K186" t="s">
        <v>273</v>
      </c>
      <c r="L186" t="str">
        <f t="shared" si="42"/>
        <v>22</v>
      </c>
      <c r="M186" t="s">
        <v>260</v>
      </c>
      <c r="N186" t="str">
        <f t="shared" si="43"/>
        <v>222799</v>
      </c>
      <c r="O186" t="s">
        <v>261</v>
      </c>
      <c r="P186" t="str">
        <f t="shared" si="32"/>
        <v>3996</v>
      </c>
      <c r="Q186" t="s">
        <v>36</v>
      </c>
      <c r="R186">
        <v>889985</v>
      </c>
      <c r="S186" t="s">
        <v>261</v>
      </c>
      <c r="T186" t="str">
        <f t="shared" si="33"/>
        <v>889</v>
      </c>
      <c r="U186" t="s">
        <v>198</v>
      </c>
      <c r="V186" t="str">
        <f>"10"</f>
        <v>10</v>
      </c>
      <c r="W186" t="s">
        <v>52</v>
      </c>
      <c r="X186" t="str">
        <f>"10"</f>
        <v>10</v>
      </c>
      <c r="Y186" t="s">
        <v>52</v>
      </c>
      <c r="Z186" t="s">
        <v>132</v>
      </c>
      <c r="AA186" t="s">
        <v>133</v>
      </c>
      <c r="AB186" t="str">
        <f>""</f>
        <v/>
      </c>
      <c r="AF186" t="s">
        <v>39</v>
      </c>
      <c r="AG186">
        <v>0</v>
      </c>
      <c r="AH186">
        <v>6645</v>
      </c>
      <c r="AI186">
        <v>0</v>
      </c>
      <c r="AJ186">
        <v>0</v>
      </c>
    </row>
    <row r="187" spans="1:36" x14ac:dyDescent="0.3">
      <c r="A187" t="str">
        <f t="shared" si="29"/>
        <v>19</v>
      </c>
      <c r="B187" t="str">
        <f t="shared" si="37"/>
        <v>02</v>
      </c>
      <c r="C187" s="1">
        <v>43335.914502314816</v>
      </c>
      <c r="D187" t="str">
        <f t="shared" si="31"/>
        <v>V</v>
      </c>
      <c r="E187" t="s">
        <v>271</v>
      </c>
      <c r="I187" t="s">
        <v>272</v>
      </c>
      <c r="J187" s="2">
        <v>43335</v>
      </c>
      <c r="K187" t="s">
        <v>273</v>
      </c>
      <c r="L187" t="str">
        <f t="shared" si="42"/>
        <v>22</v>
      </c>
      <c r="M187" t="s">
        <v>260</v>
      </c>
      <c r="N187" t="str">
        <f t="shared" si="43"/>
        <v>222799</v>
      </c>
      <c r="O187" t="s">
        <v>261</v>
      </c>
      <c r="P187" t="str">
        <f t="shared" si="32"/>
        <v>3996</v>
      </c>
      <c r="Q187" t="s">
        <v>36</v>
      </c>
      <c r="R187">
        <v>889985</v>
      </c>
      <c r="S187" t="s">
        <v>261</v>
      </c>
      <c r="T187" t="str">
        <f t="shared" si="33"/>
        <v>889</v>
      </c>
      <c r="U187" t="s">
        <v>198</v>
      </c>
      <c r="V187" t="str">
        <f>"11"</f>
        <v>11</v>
      </c>
      <c r="W187" t="s">
        <v>57</v>
      </c>
      <c r="X187" t="str">
        <f>"11"</f>
        <v>11</v>
      </c>
      <c r="Y187" t="s">
        <v>57</v>
      </c>
      <c r="Z187" t="s">
        <v>132</v>
      </c>
      <c r="AA187" t="s">
        <v>133</v>
      </c>
      <c r="AB187" t="str">
        <f>""</f>
        <v/>
      </c>
      <c r="AF187" t="s">
        <v>39</v>
      </c>
      <c r="AG187">
        <v>0</v>
      </c>
      <c r="AH187">
        <v>1814</v>
      </c>
      <c r="AI187">
        <v>0</v>
      </c>
      <c r="AJ187">
        <v>0</v>
      </c>
    </row>
    <row r="188" spans="1:36" x14ac:dyDescent="0.3">
      <c r="A188" t="str">
        <f t="shared" si="29"/>
        <v>19</v>
      </c>
      <c r="B188" t="str">
        <f t="shared" si="37"/>
        <v>02</v>
      </c>
      <c r="C188" s="1">
        <v>43339.504328703704</v>
      </c>
      <c r="D188" t="str">
        <f t="shared" si="31"/>
        <v>V</v>
      </c>
      <c r="E188" t="s">
        <v>274</v>
      </c>
      <c r="I188" t="s">
        <v>272</v>
      </c>
      <c r="J188" s="2">
        <v>43336</v>
      </c>
      <c r="K188" t="s">
        <v>273</v>
      </c>
      <c r="L188" t="str">
        <f t="shared" si="42"/>
        <v>22</v>
      </c>
      <c r="M188" t="s">
        <v>260</v>
      </c>
      <c r="N188" t="str">
        <f t="shared" si="43"/>
        <v>222799</v>
      </c>
      <c r="O188" t="s">
        <v>261</v>
      </c>
      <c r="P188" t="str">
        <f t="shared" si="32"/>
        <v>3996</v>
      </c>
      <c r="Q188" t="s">
        <v>36</v>
      </c>
      <c r="R188">
        <v>889985</v>
      </c>
      <c r="S188" t="s">
        <v>261</v>
      </c>
      <c r="T188" t="str">
        <f t="shared" si="33"/>
        <v>889</v>
      </c>
      <c r="U188" t="s">
        <v>198</v>
      </c>
      <c r="V188" t="str">
        <f>"11"</f>
        <v>11</v>
      </c>
      <c r="W188" t="s">
        <v>57</v>
      </c>
      <c r="X188" t="str">
        <f>"11"</f>
        <v>11</v>
      </c>
      <c r="Y188" t="s">
        <v>57</v>
      </c>
      <c r="Z188" t="s">
        <v>132</v>
      </c>
      <c r="AA188" t="s">
        <v>133</v>
      </c>
      <c r="AB188" t="str">
        <f>""</f>
        <v/>
      </c>
      <c r="AF188" t="s">
        <v>64</v>
      </c>
      <c r="AG188">
        <v>0</v>
      </c>
      <c r="AH188">
        <v>-1814</v>
      </c>
      <c r="AI188">
        <v>0</v>
      </c>
      <c r="AJ188">
        <v>0</v>
      </c>
    </row>
    <row r="189" spans="1:36" x14ac:dyDescent="0.3">
      <c r="A189" t="str">
        <f t="shared" si="29"/>
        <v>19</v>
      </c>
      <c r="B189" t="str">
        <f t="shared" si="37"/>
        <v>02</v>
      </c>
      <c r="C189" s="1">
        <v>43339.503344907411</v>
      </c>
      <c r="D189" t="str">
        <f t="shared" si="31"/>
        <v>V</v>
      </c>
      <c r="E189" t="s">
        <v>274</v>
      </c>
      <c r="I189" t="s">
        <v>272</v>
      </c>
      <c r="J189" s="2">
        <v>43336</v>
      </c>
      <c r="K189" t="s">
        <v>273</v>
      </c>
      <c r="L189" t="str">
        <f t="shared" si="42"/>
        <v>22</v>
      </c>
      <c r="M189" t="s">
        <v>260</v>
      </c>
      <c r="N189" t="str">
        <f t="shared" si="43"/>
        <v>222799</v>
      </c>
      <c r="O189" t="s">
        <v>261</v>
      </c>
      <c r="P189" t="str">
        <f t="shared" si="32"/>
        <v>3996</v>
      </c>
      <c r="Q189" t="s">
        <v>36</v>
      </c>
      <c r="R189">
        <v>889985</v>
      </c>
      <c r="S189" t="s">
        <v>261</v>
      </c>
      <c r="T189" t="str">
        <f t="shared" si="33"/>
        <v>889</v>
      </c>
      <c r="U189" t="s">
        <v>198</v>
      </c>
      <c r="V189" t="str">
        <f>"10"</f>
        <v>10</v>
      </c>
      <c r="W189" t="s">
        <v>52</v>
      </c>
      <c r="X189" t="str">
        <f>"10"</f>
        <v>10</v>
      </c>
      <c r="Y189" t="s">
        <v>52</v>
      </c>
      <c r="Z189" t="s">
        <v>132</v>
      </c>
      <c r="AA189" t="s">
        <v>133</v>
      </c>
      <c r="AB189" t="str">
        <f>""</f>
        <v/>
      </c>
      <c r="AF189" t="s">
        <v>64</v>
      </c>
      <c r="AG189">
        <v>0</v>
      </c>
      <c r="AH189">
        <v>-6645</v>
      </c>
      <c r="AI189">
        <v>0</v>
      </c>
      <c r="AJ189">
        <v>0</v>
      </c>
    </row>
    <row r="190" spans="1:36" x14ac:dyDescent="0.3">
      <c r="A190" t="str">
        <f t="shared" si="29"/>
        <v>19</v>
      </c>
      <c r="B190" t="str">
        <f t="shared" si="37"/>
        <v>02</v>
      </c>
      <c r="C190" s="1">
        <v>43328.915069444447</v>
      </c>
      <c r="D190" t="str">
        <f t="shared" si="31"/>
        <v>V</v>
      </c>
      <c r="E190" t="s">
        <v>268</v>
      </c>
      <c r="I190" t="s">
        <v>127</v>
      </c>
      <c r="J190" s="2">
        <v>43336</v>
      </c>
      <c r="K190" t="s">
        <v>56</v>
      </c>
      <c r="L190" t="str">
        <f t="shared" si="42"/>
        <v>22</v>
      </c>
      <c r="M190" t="s">
        <v>260</v>
      </c>
      <c r="N190" t="str">
        <f t="shared" si="43"/>
        <v>222799</v>
      </c>
      <c r="O190" t="s">
        <v>261</v>
      </c>
      <c r="P190" t="str">
        <f t="shared" si="32"/>
        <v>3996</v>
      </c>
      <c r="Q190" t="s">
        <v>36</v>
      </c>
      <c r="R190">
        <v>889985</v>
      </c>
      <c r="S190" t="s">
        <v>261</v>
      </c>
      <c r="T190" t="str">
        <f t="shared" si="33"/>
        <v>889</v>
      </c>
      <c r="U190" t="s">
        <v>198</v>
      </c>
      <c r="V190" t="str">
        <f>"11"</f>
        <v>11</v>
      </c>
      <c r="W190" t="s">
        <v>57</v>
      </c>
      <c r="X190" t="str">
        <f>"E4280"</f>
        <v>E4280</v>
      </c>
      <c r="Y190" t="s">
        <v>58</v>
      </c>
      <c r="Z190" t="s">
        <v>132</v>
      </c>
      <c r="AA190" t="s">
        <v>133</v>
      </c>
      <c r="AB190" t="str">
        <f>""</f>
        <v/>
      </c>
      <c r="AF190" t="s">
        <v>39</v>
      </c>
      <c r="AG190">
        <v>0</v>
      </c>
      <c r="AH190">
        <v>0</v>
      </c>
      <c r="AI190">
        <v>188.67</v>
      </c>
      <c r="AJ190">
        <v>0</v>
      </c>
    </row>
    <row r="191" spans="1:36" x14ac:dyDescent="0.3">
      <c r="A191" t="str">
        <f t="shared" si="29"/>
        <v>19</v>
      </c>
      <c r="B191" t="str">
        <f t="shared" si="37"/>
        <v>02</v>
      </c>
      <c r="C191" s="1">
        <v>43314.908032407409</v>
      </c>
      <c r="D191" t="str">
        <f t="shared" si="31"/>
        <v>V</v>
      </c>
      <c r="E191" t="s">
        <v>267</v>
      </c>
      <c r="I191" t="s">
        <v>125</v>
      </c>
      <c r="J191" s="2">
        <v>43322</v>
      </c>
      <c r="K191" t="s">
        <v>56</v>
      </c>
      <c r="L191" t="str">
        <f t="shared" si="42"/>
        <v>22</v>
      </c>
      <c r="M191" t="s">
        <v>260</v>
      </c>
      <c r="N191" t="str">
        <f t="shared" si="43"/>
        <v>222799</v>
      </c>
      <c r="O191" t="s">
        <v>261</v>
      </c>
      <c r="P191" t="str">
        <f t="shared" si="32"/>
        <v>3996</v>
      </c>
      <c r="Q191" t="s">
        <v>36</v>
      </c>
      <c r="R191">
        <v>889985</v>
      </c>
      <c r="S191" t="s">
        <v>261</v>
      </c>
      <c r="T191" t="str">
        <f t="shared" si="33"/>
        <v>889</v>
      </c>
      <c r="U191" t="s">
        <v>198</v>
      </c>
      <c r="V191" t="str">
        <f>"11"</f>
        <v>11</v>
      </c>
      <c r="W191" t="s">
        <v>57</v>
      </c>
      <c r="X191" t="str">
        <f>"E4280"</f>
        <v>E4280</v>
      </c>
      <c r="Y191" t="s">
        <v>58</v>
      </c>
      <c r="Z191" t="s">
        <v>132</v>
      </c>
      <c r="AA191" t="s">
        <v>133</v>
      </c>
      <c r="AB191" t="str">
        <f>""</f>
        <v/>
      </c>
      <c r="AF191" t="s">
        <v>39</v>
      </c>
      <c r="AG191">
        <v>0</v>
      </c>
      <c r="AH191">
        <v>0</v>
      </c>
      <c r="AI191">
        <v>628.88</v>
      </c>
      <c r="AJ191">
        <v>0</v>
      </c>
    </row>
    <row r="192" spans="1:36" x14ac:dyDescent="0.3">
      <c r="A192" t="str">
        <f t="shared" si="29"/>
        <v>19</v>
      </c>
      <c r="B192" t="str">
        <f t="shared" si="37"/>
        <v>02</v>
      </c>
      <c r="C192" s="1">
        <v>43336.493298611109</v>
      </c>
      <c r="D192" t="str">
        <f t="shared" si="31"/>
        <v>V</v>
      </c>
      <c r="E192" t="s">
        <v>251</v>
      </c>
      <c r="G192" t="s">
        <v>200</v>
      </c>
      <c r="I192" t="s">
        <v>200</v>
      </c>
      <c r="J192" s="2">
        <v>43336</v>
      </c>
      <c r="K192" t="s">
        <v>40</v>
      </c>
      <c r="L192" t="str">
        <f t="shared" ref="L192:L198" si="44">"12"</f>
        <v>12</v>
      </c>
      <c r="M192" t="s">
        <v>44</v>
      </c>
      <c r="N192" t="str">
        <f t="shared" ref="N192:N198" si="45">"120476"</f>
        <v>120476</v>
      </c>
      <c r="O192" t="s">
        <v>278</v>
      </c>
      <c r="P192" t="str">
        <f t="shared" si="32"/>
        <v>3996</v>
      </c>
      <c r="Q192" t="s">
        <v>36</v>
      </c>
      <c r="R192">
        <v>889991</v>
      </c>
      <c r="S192" t="s">
        <v>278</v>
      </c>
      <c r="T192" t="str">
        <f t="shared" si="33"/>
        <v>889</v>
      </c>
      <c r="U192" t="s">
        <v>198</v>
      </c>
      <c r="V192" t="str">
        <f>"30"</f>
        <v>30</v>
      </c>
      <c r="W192" t="s">
        <v>45</v>
      </c>
      <c r="X192" t="str">
        <f>"E5070"</f>
        <v>E5070</v>
      </c>
      <c r="Y192" t="s">
        <v>102</v>
      </c>
      <c r="Z192" t="s">
        <v>279</v>
      </c>
      <c r="AA192" t="s">
        <v>280</v>
      </c>
      <c r="AB192" t="str">
        <f>""</f>
        <v/>
      </c>
      <c r="AF192" t="s">
        <v>39</v>
      </c>
      <c r="AG192">
        <v>0</v>
      </c>
      <c r="AH192">
        <v>0</v>
      </c>
      <c r="AI192">
        <v>450</v>
      </c>
      <c r="AJ192">
        <v>0</v>
      </c>
    </row>
    <row r="193" spans="1:36" x14ac:dyDescent="0.3">
      <c r="A193" t="str">
        <f t="shared" si="29"/>
        <v>19</v>
      </c>
      <c r="B193" t="str">
        <f t="shared" si="37"/>
        <v>02</v>
      </c>
      <c r="C193" s="1">
        <v>43336.493298611109</v>
      </c>
      <c r="D193" t="str">
        <f t="shared" si="31"/>
        <v>V</v>
      </c>
      <c r="E193" t="s">
        <v>251</v>
      </c>
      <c r="G193" t="s">
        <v>200</v>
      </c>
      <c r="I193" t="s">
        <v>200</v>
      </c>
      <c r="J193" s="2">
        <v>43336</v>
      </c>
      <c r="K193" t="s">
        <v>40</v>
      </c>
      <c r="L193" t="str">
        <f t="shared" si="44"/>
        <v>12</v>
      </c>
      <c r="M193" t="s">
        <v>44</v>
      </c>
      <c r="N193" t="str">
        <f t="shared" si="45"/>
        <v>120476</v>
      </c>
      <c r="O193" t="s">
        <v>278</v>
      </c>
      <c r="P193" t="str">
        <f t="shared" si="32"/>
        <v>3996</v>
      </c>
      <c r="Q193" t="s">
        <v>36</v>
      </c>
      <c r="R193">
        <v>889991</v>
      </c>
      <c r="S193" t="s">
        <v>278</v>
      </c>
      <c r="T193" t="str">
        <f t="shared" si="33"/>
        <v>889</v>
      </c>
      <c r="U193" t="s">
        <v>198</v>
      </c>
      <c r="V193" t="str">
        <f t="shared" ref="V193:V198" si="46">"20"</f>
        <v>20</v>
      </c>
      <c r="W193" t="s">
        <v>37</v>
      </c>
      <c r="X193" t="str">
        <f>"E5397"</f>
        <v>E5397</v>
      </c>
      <c r="Y193" t="s">
        <v>62</v>
      </c>
      <c r="Z193" t="s">
        <v>279</v>
      </c>
      <c r="AA193" t="s">
        <v>280</v>
      </c>
      <c r="AB193" t="str">
        <f>""</f>
        <v/>
      </c>
      <c r="AF193" t="s">
        <v>39</v>
      </c>
      <c r="AG193">
        <v>0</v>
      </c>
      <c r="AH193">
        <v>0</v>
      </c>
      <c r="AI193">
        <v>262.98</v>
      </c>
      <c r="AJ193">
        <v>0</v>
      </c>
    </row>
    <row r="194" spans="1:36" x14ac:dyDescent="0.3">
      <c r="A194" t="str">
        <f t="shared" ref="A194:A257" si="47">"19"</f>
        <v>19</v>
      </c>
      <c r="B194" t="str">
        <f t="shared" si="37"/>
        <v>02</v>
      </c>
      <c r="C194" s="1">
        <v>43336.493298611109</v>
      </c>
      <c r="D194" t="str">
        <f t="shared" ref="D194:D257" si="48">"V"</f>
        <v>V</v>
      </c>
      <c r="E194" t="s">
        <v>251</v>
      </c>
      <c r="G194" t="s">
        <v>200</v>
      </c>
      <c r="I194" t="s">
        <v>200</v>
      </c>
      <c r="J194" s="2">
        <v>43336</v>
      </c>
      <c r="K194" t="s">
        <v>40</v>
      </c>
      <c r="L194" t="str">
        <f t="shared" si="44"/>
        <v>12</v>
      </c>
      <c r="M194" t="s">
        <v>44</v>
      </c>
      <c r="N194" t="str">
        <f t="shared" si="45"/>
        <v>120476</v>
      </c>
      <c r="O194" t="s">
        <v>278</v>
      </c>
      <c r="P194" t="str">
        <f t="shared" ref="P194:P257" si="49">"3996"</f>
        <v>3996</v>
      </c>
      <c r="Q194" t="s">
        <v>36</v>
      </c>
      <c r="R194">
        <v>889991</v>
      </c>
      <c r="S194" t="s">
        <v>278</v>
      </c>
      <c r="T194" t="str">
        <f t="shared" ref="T194:T257" si="50">"889"</f>
        <v>889</v>
      </c>
      <c r="U194" t="s">
        <v>198</v>
      </c>
      <c r="V194" t="str">
        <f t="shared" si="46"/>
        <v>20</v>
      </c>
      <c r="W194" t="s">
        <v>37</v>
      </c>
      <c r="X194" t="str">
        <f>"E5397"</f>
        <v>E5397</v>
      </c>
      <c r="Y194" t="s">
        <v>62</v>
      </c>
      <c r="Z194" t="s">
        <v>279</v>
      </c>
      <c r="AA194" t="s">
        <v>280</v>
      </c>
      <c r="AB194" t="str">
        <f>""</f>
        <v/>
      </c>
      <c r="AF194" t="s">
        <v>39</v>
      </c>
      <c r="AG194">
        <v>0</v>
      </c>
      <c r="AH194">
        <v>0</v>
      </c>
      <c r="AI194">
        <v>40.5</v>
      </c>
      <c r="AJ194">
        <v>0</v>
      </c>
    </row>
    <row r="195" spans="1:36" x14ac:dyDescent="0.3">
      <c r="A195" t="str">
        <f t="shared" si="47"/>
        <v>19</v>
      </c>
      <c r="B195" t="str">
        <f t="shared" si="37"/>
        <v>02</v>
      </c>
      <c r="C195" s="1">
        <v>43336.493298611109</v>
      </c>
      <c r="D195" t="str">
        <f t="shared" si="48"/>
        <v>V</v>
      </c>
      <c r="E195" t="s">
        <v>251</v>
      </c>
      <c r="G195" t="s">
        <v>200</v>
      </c>
      <c r="I195" t="s">
        <v>200</v>
      </c>
      <c r="J195" s="2">
        <v>43336</v>
      </c>
      <c r="K195" t="s">
        <v>40</v>
      </c>
      <c r="L195" t="str">
        <f t="shared" si="44"/>
        <v>12</v>
      </c>
      <c r="M195" t="s">
        <v>44</v>
      </c>
      <c r="N195" t="str">
        <f t="shared" si="45"/>
        <v>120476</v>
      </c>
      <c r="O195" t="s">
        <v>278</v>
      </c>
      <c r="P195" t="str">
        <f t="shared" si="49"/>
        <v>3996</v>
      </c>
      <c r="Q195" t="s">
        <v>36</v>
      </c>
      <c r="R195">
        <v>889991</v>
      </c>
      <c r="S195" t="s">
        <v>278</v>
      </c>
      <c r="T195" t="str">
        <f t="shared" si="50"/>
        <v>889</v>
      </c>
      <c r="U195" t="s">
        <v>198</v>
      </c>
      <c r="V195" t="str">
        <f t="shared" si="46"/>
        <v>20</v>
      </c>
      <c r="W195" t="s">
        <v>37</v>
      </c>
      <c r="X195" t="str">
        <f>"E5397"</f>
        <v>E5397</v>
      </c>
      <c r="Y195" t="s">
        <v>62</v>
      </c>
      <c r="Z195" t="s">
        <v>279</v>
      </c>
      <c r="AA195" t="s">
        <v>280</v>
      </c>
      <c r="AB195" t="str">
        <f>""</f>
        <v/>
      </c>
      <c r="AF195" t="s">
        <v>39</v>
      </c>
      <c r="AG195">
        <v>0</v>
      </c>
      <c r="AH195">
        <v>0</v>
      </c>
      <c r="AI195">
        <v>181.5</v>
      </c>
      <c r="AJ195">
        <v>0</v>
      </c>
    </row>
    <row r="196" spans="1:36" x14ac:dyDescent="0.3">
      <c r="A196" t="str">
        <f t="shared" si="47"/>
        <v>19</v>
      </c>
      <c r="B196" t="str">
        <f t="shared" si="37"/>
        <v>02</v>
      </c>
      <c r="C196" s="1">
        <v>43336.493298611109</v>
      </c>
      <c r="D196" t="str">
        <f t="shared" si="48"/>
        <v>V</v>
      </c>
      <c r="E196" t="s">
        <v>251</v>
      </c>
      <c r="G196" t="s">
        <v>200</v>
      </c>
      <c r="I196" t="s">
        <v>200</v>
      </c>
      <c r="J196" s="2">
        <v>43336</v>
      </c>
      <c r="K196" t="s">
        <v>40</v>
      </c>
      <c r="L196" t="str">
        <f t="shared" si="44"/>
        <v>12</v>
      </c>
      <c r="M196" t="s">
        <v>44</v>
      </c>
      <c r="N196" t="str">
        <f t="shared" si="45"/>
        <v>120476</v>
      </c>
      <c r="O196" t="s">
        <v>278</v>
      </c>
      <c r="P196" t="str">
        <f t="shared" si="49"/>
        <v>3996</v>
      </c>
      <c r="Q196" t="s">
        <v>36</v>
      </c>
      <c r="R196">
        <v>889991</v>
      </c>
      <c r="S196" t="s">
        <v>278</v>
      </c>
      <c r="T196" t="str">
        <f t="shared" si="50"/>
        <v>889</v>
      </c>
      <c r="U196" t="s">
        <v>198</v>
      </c>
      <c r="V196" t="str">
        <f t="shared" si="46"/>
        <v>20</v>
      </c>
      <c r="W196" t="s">
        <v>37</v>
      </c>
      <c r="X196" t="str">
        <f>"E5392"</f>
        <v>E5392</v>
      </c>
      <c r="Y196" t="s">
        <v>286</v>
      </c>
      <c r="Z196" t="s">
        <v>279</v>
      </c>
      <c r="AA196" t="s">
        <v>280</v>
      </c>
      <c r="AB196" t="str">
        <f>""</f>
        <v/>
      </c>
      <c r="AF196" t="s">
        <v>39</v>
      </c>
      <c r="AG196">
        <v>0</v>
      </c>
      <c r="AH196">
        <v>0</v>
      </c>
      <c r="AI196">
        <v>75</v>
      </c>
      <c r="AJ196">
        <v>0</v>
      </c>
    </row>
    <row r="197" spans="1:36" x14ac:dyDescent="0.3">
      <c r="A197" t="str">
        <f t="shared" si="47"/>
        <v>19</v>
      </c>
      <c r="B197" t="str">
        <f t="shared" si="37"/>
        <v>02</v>
      </c>
      <c r="C197" s="1">
        <v>43336.493298611109</v>
      </c>
      <c r="D197" t="str">
        <f t="shared" si="48"/>
        <v>V</v>
      </c>
      <c r="E197" t="s">
        <v>251</v>
      </c>
      <c r="G197" t="s">
        <v>200</v>
      </c>
      <c r="I197" t="s">
        <v>200</v>
      </c>
      <c r="J197" s="2">
        <v>43336</v>
      </c>
      <c r="K197" t="s">
        <v>40</v>
      </c>
      <c r="L197" t="str">
        <f t="shared" si="44"/>
        <v>12</v>
      </c>
      <c r="M197" t="s">
        <v>44</v>
      </c>
      <c r="N197" t="str">
        <f t="shared" si="45"/>
        <v>120476</v>
      </c>
      <c r="O197" t="s">
        <v>278</v>
      </c>
      <c r="P197" t="str">
        <f t="shared" si="49"/>
        <v>3996</v>
      </c>
      <c r="Q197" t="s">
        <v>36</v>
      </c>
      <c r="R197">
        <v>889991</v>
      </c>
      <c r="S197" t="s">
        <v>278</v>
      </c>
      <c r="T197" t="str">
        <f t="shared" si="50"/>
        <v>889</v>
      </c>
      <c r="U197" t="s">
        <v>198</v>
      </c>
      <c r="V197" t="str">
        <f t="shared" si="46"/>
        <v>20</v>
      </c>
      <c r="W197" t="s">
        <v>37</v>
      </c>
      <c r="X197" t="str">
        <f>"E5365"</f>
        <v>E5365</v>
      </c>
      <c r="Y197" t="s">
        <v>41</v>
      </c>
      <c r="Z197" t="s">
        <v>279</v>
      </c>
      <c r="AA197" t="s">
        <v>280</v>
      </c>
      <c r="AB197" t="str">
        <f>""</f>
        <v/>
      </c>
      <c r="AF197" t="s">
        <v>39</v>
      </c>
      <c r="AG197">
        <v>0</v>
      </c>
      <c r="AH197">
        <v>0</v>
      </c>
      <c r="AI197">
        <v>85.32</v>
      </c>
      <c r="AJ197">
        <v>0</v>
      </c>
    </row>
    <row r="198" spans="1:36" x14ac:dyDescent="0.3">
      <c r="A198" t="str">
        <f t="shared" si="47"/>
        <v>19</v>
      </c>
      <c r="B198" t="str">
        <f t="shared" si="37"/>
        <v>02</v>
      </c>
      <c r="C198" s="1">
        <v>43336.493298611109</v>
      </c>
      <c r="D198" t="str">
        <f t="shared" si="48"/>
        <v>V</v>
      </c>
      <c r="E198" t="s">
        <v>251</v>
      </c>
      <c r="G198" t="s">
        <v>200</v>
      </c>
      <c r="I198" t="s">
        <v>200</v>
      </c>
      <c r="J198" s="2">
        <v>43336</v>
      </c>
      <c r="K198" t="s">
        <v>40</v>
      </c>
      <c r="L198" t="str">
        <f t="shared" si="44"/>
        <v>12</v>
      </c>
      <c r="M198" t="s">
        <v>44</v>
      </c>
      <c r="N198" t="str">
        <f t="shared" si="45"/>
        <v>120476</v>
      </c>
      <c r="O198" t="s">
        <v>278</v>
      </c>
      <c r="P198" t="str">
        <f t="shared" si="49"/>
        <v>3996</v>
      </c>
      <c r="Q198" t="s">
        <v>36</v>
      </c>
      <c r="R198">
        <v>889991</v>
      </c>
      <c r="S198" t="s">
        <v>278</v>
      </c>
      <c r="T198" t="str">
        <f t="shared" si="50"/>
        <v>889</v>
      </c>
      <c r="U198" t="s">
        <v>198</v>
      </c>
      <c r="V198" t="str">
        <f t="shared" si="46"/>
        <v>20</v>
      </c>
      <c r="W198" t="s">
        <v>37</v>
      </c>
      <c r="X198" t="str">
        <f>"E5365"</f>
        <v>E5365</v>
      </c>
      <c r="Y198" t="s">
        <v>41</v>
      </c>
      <c r="Z198" t="s">
        <v>279</v>
      </c>
      <c r="AA198" t="s">
        <v>280</v>
      </c>
      <c r="AB198" t="str">
        <f>""</f>
        <v/>
      </c>
      <c r="AF198" t="s">
        <v>39</v>
      </c>
      <c r="AG198">
        <v>0</v>
      </c>
      <c r="AH198">
        <v>0</v>
      </c>
      <c r="AI198">
        <v>24</v>
      </c>
      <c r="AJ198">
        <v>0</v>
      </c>
    </row>
    <row r="199" spans="1:36" x14ac:dyDescent="0.3">
      <c r="A199" t="str">
        <f t="shared" si="47"/>
        <v>19</v>
      </c>
      <c r="B199" t="str">
        <f t="shared" si="37"/>
        <v>02</v>
      </c>
      <c r="C199" s="1">
        <v>43334.911759259259</v>
      </c>
      <c r="D199" t="str">
        <f t="shared" si="48"/>
        <v>V</v>
      </c>
      <c r="E199" t="s">
        <v>292</v>
      </c>
      <c r="I199" t="s">
        <v>293</v>
      </c>
      <c r="J199" s="2">
        <v>43334</v>
      </c>
      <c r="K199" t="s">
        <v>254</v>
      </c>
      <c r="L199" t="str">
        <f>"21"</f>
        <v>21</v>
      </c>
      <c r="M199" t="s">
        <v>255</v>
      </c>
      <c r="N199" t="str">
        <f>"210538"</f>
        <v>210538</v>
      </c>
      <c r="O199" t="s">
        <v>290</v>
      </c>
      <c r="P199" t="str">
        <f t="shared" si="49"/>
        <v>3996</v>
      </c>
      <c r="Q199" t="s">
        <v>36</v>
      </c>
      <c r="R199">
        <v>889993</v>
      </c>
      <c r="S199" t="s">
        <v>290</v>
      </c>
      <c r="T199" t="str">
        <f t="shared" si="50"/>
        <v>889</v>
      </c>
      <c r="U199" t="s">
        <v>198</v>
      </c>
      <c r="V199" t="str">
        <f t="shared" ref="V199:V207" si="51">"30"</f>
        <v>30</v>
      </c>
      <c r="W199" t="s">
        <v>45</v>
      </c>
      <c r="X199" t="str">
        <f>"30"</f>
        <v>30</v>
      </c>
      <c r="Y199" t="s">
        <v>45</v>
      </c>
      <c r="Z199" t="s">
        <v>279</v>
      </c>
      <c r="AA199" t="s">
        <v>280</v>
      </c>
      <c r="AB199" t="str">
        <f>""</f>
        <v/>
      </c>
      <c r="AF199" t="s">
        <v>39</v>
      </c>
      <c r="AG199">
        <v>0</v>
      </c>
      <c r="AH199">
        <v>26682.77</v>
      </c>
      <c r="AI199">
        <v>0</v>
      </c>
      <c r="AJ199">
        <v>0</v>
      </c>
    </row>
    <row r="200" spans="1:36" x14ac:dyDescent="0.3">
      <c r="A200" t="str">
        <f t="shared" si="47"/>
        <v>19</v>
      </c>
      <c r="B200" t="str">
        <f t="shared" si="37"/>
        <v>02</v>
      </c>
      <c r="C200" s="1">
        <v>43341.291724537034</v>
      </c>
      <c r="D200" t="str">
        <f t="shared" si="48"/>
        <v>V</v>
      </c>
      <c r="E200" t="s">
        <v>294</v>
      </c>
      <c r="G200" t="s">
        <v>47</v>
      </c>
      <c r="I200" t="s">
        <v>47</v>
      </c>
      <c r="J200" s="2">
        <v>43339</v>
      </c>
      <c r="K200" t="s">
        <v>40</v>
      </c>
      <c r="L200" t="str">
        <f>"21"</f>
        <v>21</v>
      </c>
      <c r="M200" t="s">
        <v>255</v>
      </c>
      <c r="N200" t="str">
        <f>"210538"</f>
        <v>210538</v>
      </c>
      <c r="O200" t="s">
        <v>290</v>
      </c>
      <c r="P200" t="str">
        <f t="shared" si="49"/>
        <v>3996</v>
      </c>
      <c r="Q200" t="s">
        <v>36</v>
      </c>
      <c r="R200">
        <v>889993</v>
      </c>
      <c r="S200" t="s">
        <v>290</v>
      </c>
      <c r="T200" t="str">
        <f t="shared" si="50"/>
        <v>889</v>
      </c>
      <c r="U200" t="s">
        <v>198</v>
      </c>
      <c r="V200" t="str">
        <f t="shared" si="51"/>
        <v>30</v>
      </c>
      <c r="W200" t="s">
        <v>45</v>
      </c>
      <c r="X200" t="str">
        <f>"E5889"</f>
        <v>E5889</v>
      </c>
      <c r="Y200" t="s">
        <v>295</v>
      </c>
      <c r="Z200" t="s">
        <v>279</v>
      </c>
      <c r="AA200" t="s">
        <v>280</v>
      </c>
      <c r="AB200" t="str">
        <f>""</f>
        <v/>
      </c>
      <c r="AF200" t="s">
        <v>39</v>
      </c>
      <c r="AG200">
        <v>0</v>
      </c>
      <c r="AH200">
        <v>0</v>
      </c>
      <c r="AI200">
        <v>27.45</v>
      </c>
      <c r="AJ200">
        <v>0</v>
      </c>
    </row>
    <row r="201" spans="1:36" x14ac:dyDescent="0.3">
      <c r="A201" t="str">
        <f t="shared" si="47"/>
        <v>19</v>
      </c>
      <c r="B201" t="str">
        <f t="shared" si="37"/>
        <v>02</v>
      </c>
      <c r="C201" s="1">
        <v>43341.387187499997</v>
      </c>
      <c r="D201" t="str">
        <f t="shared" si="48"/>
        <v>V</v>
      </c>
      <c r="E201" t="s">
        <v>296</v>
      </c>
      <c r="G201" t="s">
        <v>47</v>
      </c>
      <c r="I201" t="s">
        <v>47</v>
      </c>
      <c r="J201" s="2">
        <v>43342</v>
      </c>
      <c r="K201" t="s">
        <v>40</v>
      </c>
      <c r="L201" t="str">
        <f>"21"</f>
        <v>21</v>
      </c>
      <c r="M201" t="s">
        <v>255</v>
      </c>
      <c r="N201" t="str">
        <f>"210538"</f>
        <v>210538</v>
      </c>
      <c r="O201" t="s">
        <v>290</v>
      </c>
      <c r="P201" t="str">
        <f t="shared" si="49"/>
        <v>3996</v>
      </c>
      <c r="Q201" t="s">
        <v>36</v>
      </c>
      <c r="R201">
        <v>889993</v>
      </c>
      <c r="S201" t="s">
        <v>290</v>
      </c>
      <c r="T201" t="str">
        <f t="shared" si="50"/>
        <v>889</v>
      </c>
      <c r="U201" t="s">
        <v>198</v>
      </c>
      <c r="V201" t="str">
        <f t="shared" si="51"/>
        <v>30</v>
      </c>
      <c r="W201" t="s">
        <v>45</v>
      </c>
      <c r="X201" t="str">
        <f>"E5889"</f>
        <v>E5889</v>
      </c>
      <c r="Y201" t="s">
        <v>295</v>
      </c>
      <c r="Z201" t="s">
        <v>279</v>
      </c>
      <c r="AA201" t="s">
        <v>280</v>
      </c>
      <c r="AB201" t="str">
        <f>""</f>
        <v/>
      </c>
      <c r="AF201" t="s">
        <v>39</v>
      </c>
      <c r="AG201">
        <v>0</v>
      </c>
      <c r="AH201">
        <v>0</v>
      </c>
      <c r="AI201">
        <v>10.95</v>
      </c>
      <c r="AJ201">
        <v>0</v>
      </c>
    </row>
    <row r="202" spans="1:36" x14ac:dyDescent="0.3">
      <c r="A202" t="str">
        <f t="shared" si="47"/>
        <v>19</v>
      </c>
      <c r="B202" t="str">
        <f t="shared" si="37"/>
        <v>02</v>
      </c>
      <c r="C202" s="1">
        <v>43332.584016203706</v>
      </c>
      <c r="D202" t="str">
        <f t="shared" si="48"/>
        <v>V</v>
      </c>
      <c r="E202" t="s">
        <v>297</v>
      </c>
      <c r="G202" t="s">
        <v>298</v>
      </c>
      <c r="I202" t="s">
        <v>298</v>
      </c>
      <c r="J202" s="2">
        <v>43327</v>
      </c>
      <c r="K202" t="s">
        <v>40</v>
      </c>
      <c r="L202" t="str">
        <f t="shared" ref="L202:L233" si="52">"22"</f>
        <v>22</v>
      </c>
      <c r="M202" t="s">
        <v>260</v>
      </c>
      <c r="N202" t="str">
        <f t="shared" ref="N202:N233" si="53">"221078"</f>
        <v>221078</v>
      </c>
      <c r="O202" t="s">
        <v>299</v>
      </c>
      <c r="P202" t="str">
        <f t="shared" si="49"/>
        <v>3996</v>
      </c>
      <c r="Q202" t="s">
        <v>36</v>
      </c>
      <c r="R202">
        <v>889996</v>
      </c>
      <c r="S202" t="s">
        <v>299</v>
      </c>
      <c r="T202" t="str">
        <f t="shared" si="50"/>
        <v>889</v>
      </c>
      <c r="U202" t="s">
        <v>198</v>
      </c>
      <c r="V202" t="str">
        <f t="shared" si="51"/>
        <v>30</v>
      </c>
      <c r="W202" t="s">
        <v>45</v>
      </c>
      <c r="X202" t="str">
        <f>"E5199"</f>
        <v>E5199</v>
      </c>
      <c r="Y202" t="s">
        <v>73</v>
      </c>
      <c r="Z202" t="s">
        <v>300</v>
      </c>
      <c r="AA202" t="s">
        <v>301</v>
      </c>
      <c r="AB202" t="str">
        <f>""</f>
        <v/>
      </c>
      <c r="AF202" t="s">
        <v>39</v>
      </c>
      <c r="AG202">
        <v>0</v>
      </c>
      <c r="AH202">
        <v>0</v>
      </c>
      <c r="AI202">
        <v>83.7</v>
      </c>
      <c r="AJ202">
        <v>0</v>
      </c>
    </row>
    <row r="203" spans="1:36" x14ac:dyDescent="0.3">
      <c r="A203" t="str">
        <f t="shared" si="47"/>
        <v>19</v>
      </c>
      <c r="B203" t="str">
        <f t="shared" si="37"/>
        <v>02</v>
      </c>
      <c r="C203" s="1">
        <v>43341.387199074074</v>
      </c>
      <c r="D203" t="str">
        <f t="shared" si="48"/>
        <v>V</v>
      </c>
      <c r="E203" t="s">
        <v>302</v>
      </c>
      <c r="G203" t="s">
        <v>298</v>
      </c>
      <c r="I203" t="s">
        <v>298</v>
      </c>
      <c r="J203" s="2">
        <v>43335</v>
      </c>
      <c r="K203" t="s">
        <v>40</v>
      </c>
      <c r="L203" t="str">
        <f t="shared" si="52"/>
        <v>22</v>
      </c>
      <c r="M203" t="s">
        <v>260</v>
      </c>
      <c r="N203" t="str">
        <f t="shared" si="53"/>
        <v>221078</v>
      </c>
      <c r="O203" t="s">
        <v>299</v>
      </c>
      <c r="P203" t="str">
        <f t="shared" si="49"/>
        <v>3996</v>
      </c>
      <c r="Q203" t="s">
        <v>36</v>
      </c>
      <c r="R203">
        <v>889996</v>
      </c>
      <c r="S203" t="s">
        <v>299</v>
      </c>
      <c r="T203" t="str">
        <f t="shared" si="50"/>
        <v>889</v>
      </c>
      <c r="U203" t="s">
        <v>198</v>
      </c>
      <c r="V203" t="str">
        <f t="shared" si="51"/>
        <v>30</v>
      </c>
      <c r="W203" t="s">
        <v>45</v>
      </c>
      <c r="X203" t="str">
        <f>"E5199"</f>
        <v>E5199</v>
      </c>
      <c r="Y203" t="s">
        <v>73</v>
      </c>
      <c r="Z203" t="s">
        <v>300</v>
      </c>
      <c r="AA203" t="s">
        <v>301</v>
      </c>
      <c r="AB203" t="str">
        <f>""</f>
        <v/>
      </c>
      <c r="AF203" t="s">
        <v>39</v>
      </c>
      <c r="AG203">
        <v>0</v>
      </c>
      <c r="AH203">
        <v>0</v>
      </c>
      <c r="AI203">
        <v>82.8</v>
      </c>
      <c r="AJ203">
        <v>0</v>
      </c>
    </row>
    <row r="204" spans="1:36" x14ac:dyDescent="0.3">
      <c r="A204" t="str">
        <f t="shared" si="47"/>
        <v>19</v>
      </c>
      <c r="B204" t="str">
        <f t="shared" si="37"/>
        <v>02</v>
      </c>
      <c r="C204" s="1">
        <v>43332.583321759259</v>
      </c>
      <c r="D204" t="str">
        <f t="shared" si="48"/>
        <v>V</v>
      </c>
      <c r="E204" t="s">
        <v>303</v>
      </c>
      <c r="G204" t="s">
        <v>298</v>
      </c>
      <c r="I204" t="s">
        <v>298</v>
      </c>
      <c r="J204" s="2">
        <v>43327</v>
      </c>
      <c r="K204" t="s">
        <v>40</v>
      </c>
      <c r="L204" t="str">
        <f t="shared" si="52"/>
        <v>22</v>
      </c>
      <c r="M204" t="s">
        <v>260</v>
      </c>
      <c r="N204" t="str">
        <f t="shared" si="53"/>
        <v>221078</v>
      </c>
      <c r="O204" t="s">
        <v>299</v>
      </c>
      <c r="P204" t="str">
        <f t="shared" si="49"/>
        <v>3996</v>
      </c>
      <c r="Q204" t="s">
        <v>36</v>
      </c>
      <c r="R204">
        <v>889996</v>
      </c>
      <c r="S204" t="s">
        <v>299</v>
      </c>
      <c r="T204" t="str">
        <f t="shared" si="50"/>
        <v>889</v>
      </c>
      <c r="U204" t="s">
        <v>198</v>
      </c>
      <c r="V204" t="str">
        <f t="shared" si="51"/>
        <v>30</v>
      </c>
      <c r="W204" t="s">
        <v>45</v>
      </c>
      <c r="X204" t="str">
        <f>"E5199"</f>
        <v>E5199</v>
      </c>
      <c r="Y204" t="s">
        <v>73</v>
      </c>
      <c r="Z204" t="s">
        <v>300</v>
      </c>
      <c r="AA204" t="s">
        <v>301</v>
      </c>
      <c r="AB204" t="str">
        <f>""</f>
        <v/>
      </c>
      <c r="AF204" t="s">
        <v>39</v>
      </c>
      <c r="AG204">
        <v>0</v>
      </c>
      <c r="AH204">
        <v>0</v>
      </c>
      <c r="AI204">
        <v>32.880000000000003</v>
      </c>
      <c r="AJ204">
        <v>0</v>
      </c>
    </row>
    <row r="205" spans="1:36" x14ac:dyDescent="0.3">
      <c r="A205" t="str">
        <f t="shared" si="47"/>
        <v>19</v>
      </c>
      <c r="B205" t="str">
        <f t="shared" si="37"/>
        <v>02</v>
      </c>
      <c r="C205" s="1">
        <v>43332.584027777775</v>
      </c>
      <c r="D205" t="str">
        <f t="shared" si="48"/>
        <v>V</v>
      </c>
      <c r="E205" t="s">
        <v>304</v>
      </c>
      <c r="G205" t="s">
        <v>298</v>
      </c>
      <c r="I205" t="s">
        <v>298</v>
      </c>
      <c r="J205" s="2">
        <v>43315</v>
      </c>
      <c r="K205" t="s">
        <v>40</v>
      </c>
      <c r="L205" t="str">
        <f t="shared" si="52"/>
        <v>22</v>
      </c>
      <c r="M205" t="s">
        <v>260</v>
      </c>
      <c r="N205" t="str">
        <f t="shared" si="53"/>
        <v>221078</v>
      </c>
      <c r="O205" t="s">
        <v>299</v>
      </c>
      <c r="P205" t="str">
        <f t="shared" si="49"/>
        <v>3996</v>
      </c>
      <c r="Q205" t="s">
        <v>36</v>
      </c>
      <c r="R205">
        <v>889996</v>
      </c>
      <c r="S205" t="s">
        <v>299</v>
      </c>
      <c r="T205" t="str">
        <f t="shared" si="50"/>
        <v>889</v>
      </c>
      <c r="U205" t="s">
        <v>198</v>
      </c>
      <c r="V205" t="str">
        <f t="shared" si="51"/>
        <v>30</v>
      </c>
      <c r="W205" t="s">
        <v>45</v>
      </c>
      <c r="X205" t="str">
        <f>"E5199"</f>
        <v>E5199</v>
      </c>
      <c r="Y205" t="s">
        <v>73</v>
      </c>
      <c r="Z205" t="s">
        <v>300</v>
      </c>
      <c r="AA205" t="s">
        <v>301</v>
      </c>
      <c r="AB205" t="str">
        <f>""</f>
        <v/>
      </c>
      <c r="AF205" t="s">
        <v>39</v>
      </c>
      <c r="AG205">
        <v>0</v>
      </c>
      <c r="AH205">
        <v>0</v>
      </c>
      <c r="AI205">
        <v>83.7</v>
      </c>
      <c r="AJ205">
        <v>0</v>
      </c>
    </row>
    <row r="206" spans="1:36" x14ac:dyDescent="0.3">
      <c r="A206" t="str">
        <f t="shared" si="47"/>
        <v>19</v>
      </c>
      <c r="B206" t="str">
        <f t="shared" si="37"/>
        <v>02</v>
      </c>
      <c r="C206" s="1">
        <v>43321.362129629626</v>
      </c>
      <c r="D206" t="str">
        <f t="shared" si="48"/>
        <v>V</v>
      </c>
      <c r="E206" t="s">
        <v>313</v>
      </c>
      <c r="I206" t="s">
        <v>314</v>
      </c>
      <c r="J206" s="2">
        <v>43313</v>
      </c>
      <c r="K206" t="s">
        <v>72</v>
      </c>
      <c r="L206" t="str">
        <f t="shared" si="52"/>
        <v>22</v>
      </c>
      <c r="M206" t="s">
        <v>260</v>
      </c>
      <c r="N206" t="str">
        <f t="shared" si="53"/>
        <v>221078</v>
      </c>
      <c r="O206" t="s">
        <v>299</v>
      </c>
      <c r="P206" t="str">
        <f t="shared" si="49"/>
        <v>3996</v>
      </c>
      <c r="Q206" t="s">
        <v>36</v>
      </c>
      <c r="R206">
        <v>889996</v>
      </c>
      <c r="S206" t="s">
        <v>299</v>
      </c>
      <c r="T206" t="str">
        <f t="shared" si="50"/>
        <v>889</v>
      </c>
      <c r="U206" t="s">
        <v>198</v>
      </c>
      <c r="V206" t="str">
        <f t="shared" si="51"/>
        <v>30</v>
      </c>
      <c r="W206" t="s">
        <v>45</v>
      </c>
      <c r="X206" t="str">
        <f>"E5045"</f>
        <v>E5045</v>
      </c>
      <c r="Y206" t="s">
        <v>315</v>
      </c>
      <c r="Z206" t="s">
        <v>300</v>
      </c>
      <c r="AA206" t="s">
        <v>301</v>
      </c>
      <c r="AB206" t="str">
        <f>""</f>
        <v/>
      </c>
      <c r="AF206" t="s">
        <v>39</v>
      </c>
      <c r="AG206">
        <v>0</v>
      </c>
      <c r="AH206">
        <v>0</v>
      </c>
      <c r="AI206">
        <v>72.459999999999994</v>
      </c>
      <c r="AJ206">
        <v>0</v>
      </c>
    </row>
    <row r="207" spans="1:36" x14ac:dyDescent="0.3">
      <c r="A207" t="str">
        <f t="shared" si="47"/>
        <v>19</v>
      </c>
      <c r="B207" t="str">
        <f t="shared" si="37"/>
        <v>02</v>
      </c>
      <c r="C207" s="1">
        <v>43332.336180555554</v>
      </c>
      <c r="D207" t="str">
        <f t="shared" si="48"/>
        <v>V</v>
      </c>
      <c r="E207" t="s">
        <v>316</v>
      </c>
      <c r="G207" t="s">
        <v>317</v>
      </c>
      <c r="I207" t="s">
        <v>318</v>
      </c>
      <c r="J207" s="2">
        <v>43315</v>
      </c>
      <c r="K207" t="s">
        <v>40</v>
      </c>
      <c r="L207" t="str">
        <f t="shared" si="52"/>
        <v>22</v>
      </c>
      <c r="M207" t="s">
        <v>260</v>
      </c>
      <c r="N207" t="str">
        <f t="shared" si="53"/>
        <v>221078</v>
      </c>
      <c r="O207" t="s">
        <v>299</v>
      </c>
      <c r="P207" t="str">
        <f t="shared" si="49"/>
        <v>3996</v>
      </c>
      <c r="Q207" t="s">
        <v>36</v>
      </c>
      <c r="R207">
        <v>889996</v>
      </c>
      <c r="S207" t="s">
        <v>299</v>
      </c>
      <c r="T207" t="str">
        <f t="shared" si="50"/>
        <v>889</v>
      </c>
      <c r="U207" t="s">
        <v>198</v>
      </c>
      <c r="V207" t="str">
        <f t="shared" si="51"/>
        <v>30</v>
      </c>
      <c r="W207" t="s">
        <v>45</v>
      </c>
      <c r="X207" t="str">
        <f>"E5030"</f>
        <v>E5030</v>
      </c>
      <c r="Y207" t="s">
        <v>319</v>
      </c>
      <c r="Z207" t="s">
        <v>300</v>
      </c>
      <c r="AA207" t="s">
        <v>301</v>
      </c>
      <c r="AB207" t="str">
        <f>""</f>
        <v/>
      </c>
      <c r="AF207" t="s">
        <v>39</v>
      </c>
      <c r="AG207">
        <v>0</v>
      </c>
      <c r="AH207">
        <v>0</v>
      </c>
      <c r="AI207">
        <v>74.2</v>
      </c>
      <c r="AJ207">
        <v>0</v>
      </c>
    </row>
    <row r="208" spans="1:36" x14ac:dyDescent="0.3">
      <c r="A208" t="str">
        <f t="shared" si="47"/>
        <v>19</v>
      </c>
      <c r="B208" t="str">
        <f t="shared" si="37"/>
        <v>02</v>
      </c>
      <c r="C208" s="1">
        <v>43336.916412037041</v>
      </c>
      <c r="D208" t="str">
        <f t="shared" si="48"/>
        <v>V</v>
      </c>
      <c r="E208" t="s">
        <v>321</v>
      </c>
      <c r="H208" t="s">
        <v>212</v>
      </c>
      <c r="I208" t="s">
        <v>213</v>
      </c>
      <c r="J208" s="2">
        <v>43336</v>
      </c>
      <c r="K208" t="s">
        <v>214</v>
      </c>
      <c r="L208" t="str">
        <f t="shared" si="52"/>
        <v>22</v>
      </c>
      <c r="M208" t="s">
        <v>260</v>
      </c>
      <c r="N208" t="str">
        <f t="shared" si="53"/>
        <v>221078</v>
      </c>
      <c r="O208" t="s">
        <v>299</v>
      </c>
      <c r="P208" t="str">
        <f t="shared" si="49"/>
        <v>3996</v>
      </c>
      <c r="Q208" t="s">
        <v>36</v>
      </c>
      <c r="R208">
        <v>889996</v>
      </c>
      <c r="S208" t="s">
        <v>299</v>
      </c>
      <c r="T208" t="str">
        <f t="shared" si="50"/>
        <v>889</v>
      </c>
      <c r="U208" t="s">
        <v>198</v>
      </c>
      <c r="V208" t="str">
        <f>"10"</f>
        <v>10</v>
      </c>
      <c r="W208" t="s">
        <v>52</v>
      </c>
      <c r="X208" t="str">
        <f>"E4106"</f>
        <v>E4106</v>
      </c>
      <c r="Y208" t="s">
        <v>67</v>
      </c>
      <c r="Z208" t="s">
        <v>300</v>
      </c>
      <c r="AA208" t="s">
        <v>301</v>
      </c>
      <c r="AB208" t="str">
        <f>""</f>
        <v/>
      </c>
      <c r="AF208" t="s">
        <v>39</v>
      </c>
      <c r="AG208">
        <v>0</v>
      </c>
      <c r="AH208">
        <v>0</v>
      </c>
      <c r="AI208">
        <v>0</v>
      </c>
      <c r="AJ208">
        <v>107932</v>
      </c>
    </row>
    <row r="209" spans="1:36" x14ac:dyDescent="0.3">
      <c r="A209" t="str">
        <f t="shared" si="47"/>
        <v>19</v>
      </c>
      <c r="B209" t="str">
        <f t="shared" si="37"/>
        <v>02</v>
      </c>
      <c r="C209" s="1">
        <v>43336.916412037041</v>
      </c>
      <c r="D209" t="str">
        <f t="shared" si="48"/>
        <v>V</v>
      </c>
      <c r="E209" t="s">
        <v>321</v>
      </c>
      <c r="H209" t="s">
        <v>212</v>
      </c>
      <c r="I209" t="s">
        <v>213</v>
      </c>
      <c r="J209" s="2">
        <v>43336</v>
      </c>
      <c r="K209" t="s">
        <v>214</v>
      </c>
      <c r="L209" t="str">
        <f t="shared" si="52"/>
        <v>22</v>
      </c>
      <c r="M209" t="s">
        <v>260</v>
      </c>
      <c r="N209" t="str">
        <f t="shared" si="53"/>
        <v>221078</v>
      </c>
      <c r="O209" t="s">
        <v>299</v>
      </c>
      <c r="P209" t="str">
        <f t="shared" si="49"/>
        <v>3996</v>
      </c>
      <c r="Q209" t="s">
        <v>36</v>
      </c>
      <c r="R209">
        <v>889996</v>
      </c>
      <c r="S209" t="s">
        <v>299</v>
      </c>
      <c r="T209" t="str">
        <f t="shared" si="50"/>
        <v>889</v>
      </c>
      <c r="U209" t="s">
        <v>198</v>
      </c>
      <c r="V209" t="str">
        <f>"10"</f>
        <v>10</v>
      </c>
      <c r="W209" t="s">
        <v>52</v>
      </c>
      <c r="X209" t="str">
        <f>"E4105"</f>
        <v>E4105</v>
      </c>
      <c r="Y209" t="s">
        <v>215</v>
      </c>
      <c r="Z209" t="s">
        <v>300</v>
      </c>
      <c r="AA209" t="s">
        <v>301</v>
      </c>
      <c r="AB209" t="str">
        <f>""</f>
        <v/>
      </c>
      <c r="AF209" t="s">
        <v>39</v>
      </c>
      <c r="AG209">
        <v>0</v>
      </c>
      <c r="AH209">
        <v>0</v>
      </c>
      <c r="AI209">
        <v>0</v>
      </c>
      <c r="AJ209">
        <v>17846.400000000001</v>
      </c>
    </row>
    <row r="210" spans="1:36" x14ac:dyDescent="0.3">
      <c r="A210" t="str">
        <f t="shared" si="47"/>
        <v>19</v>
      </c>
      <c r="B210" t="str">
        <f t="shared" si="37"/>
        <v>02</v>
      </c>
      <c r="C210" s="1">
        <v>43321.493819444448</v>
      </c>
      <c r="D210" t="str">
        <f t="shared" si="48"/>
        <v>V</v>
      </c>
      <c r="E210" t="s">
        <v>323</v>
      </c>
      <c r="I210" t="s">
        <v>324</v>
      </c>
      <c r="J210" s="2">
        <v>43321</v>
      </c>
      <c r="K210" t="s">
        <v>56</v>
      </c>
      <c r="L210" t="str">
        <f t="shared" si="52"/>
        <v>22</v>
      </c>
      <c r="M210" t="s">
        <v>260</v>
      </c>
      <c r="N210" t="str">
        <f t="shared" si="53"/>
        <v>221078</v>
      </c>
      <c r="O210" t="s">
        <v>299</v>
      </c>
      <c r="P210" t="str">
        <f t="shared" si="49"/>
        <v>3996</v>
      </c>
      <c r="Q210" t="s">
        <v>36</v>
      </c>
      <c r="R210">
        <v>889996</v>
      </c>
      <c r="S210" t="s">
        <v>299</v>
      </c>
      <c r="T210" t="str">
        <f t="shared" si="50"/>
        <v>889</v>
      </c>
      <c r="U210" t="s">
        <v>198</v>
      </c>
      <c r="V210" t="str">
        <f t="shared" ref="V210:V215" si="54">"11"</f>
        <v>11</v>
      </c>
      <c r="W210" t="s">
        <v>57</v>
      </c>
      <c r="X210" t="str">
        <f>"E4281"</f>
        <v>E4281</v>
      </c>
      <c r="Y210" t="s">
        <v>71</v>
      </c>
      <c r="Z210" t="s">
        <v>300</v>
      </c>
      <c r="AA210" t="s">
        <v>301</v>
      </c>
      <c r="AB210" t="str">
        <f>""</f>
        <v/>
      </c>
      <c r="AF210" t="s">
        <v>39</v>
      </c>
      <c r="AG210">
        <v>0</v>
      </c>
      <c r="AH210">
        <v>0</v>
      </c>
      <c r="AI210">
        <v>3746.18</v>
      </c>
      <c r="AJ210">
        <v>0</v>
      </c>
    </row>
    <row r="211" spans="1:36" x14ac:dyDescent="0.3">
      <c r="A211" t="str">
        <f t="shared" si="47"/>
        <v>19</v>
      </c>
      <c r="B211" t="str">
        <f t="shared" ref="B211:B274" si="55">"02"</f>
        <v>02</v>
      </c>
      <c r="C211" s="1">
        <v>43314.907557870371</v>
      </c>
      <c r="D211" t="str">
        <f t="shared" si="48"/>
        <v>V</v>
      </c>
      <c r="E211" t="s">
        <v>267</v>
      </c>
      <c r="I211" t="s">
        <v>125</v>
      </c>
      <c r="J211" s="2">
        <v>43322</v>
      </c>
      <c r="K211" t="s">
        <v>56</v>
      </c>
      <c r="L211" t="str">
        <f t="shared" si="52"/>
        <v>22</v>
      </c>
      <c r="M211" t="s">
        <v>260</v>
      </c>
      <c r="N211" t="str">
        <f t="shared" si="53"/>
        <v>221078</v>
      </c>
      <c r="O211" t="s">
        <v>299</v>
      </c>
      <c r="P211" t="str">
        <f t="shared" si="49"/>
        <v>3996</v>
      </c>
      <c r="Q211" t="s">
        <v>36</v>
      </c>
      <c r="R211">
        <v>889996</v>
      </c>
      <c r="S211" t="s">
        <v>299</v>
      </c>
      <c r="T211" t="str">
        <f t="shared" si="50"/>
        <v>889</v>
      </c>
      <c r="U211" t="s">
        <v>198</v>
      </c>
      <c r="V211" t="str">
        <f t="shared" si="54"/>
        <v>11</v>
      </c>
      <c r="W211" t="s">
        <v>57</v>
      </c>
      <c r="X211" t="str">
        <f>"E4283"</f>
        <v>E4283</v>
      </c>
      <c r="Y211" t="s">
        <v>96</v>
      </c>
      <c r="Z211" t="s">
        <v>300</v>
      </c>
      <c r="AA211" t="s">
        <v>301</v>
      </c>
      <c r="AB211" t="str">
        <f>""</f>
        <v/>
      </c>
      <c r="AF211" t="s">
        <v>39</v>
      </c>
      <c r="AG211">
        <v>0</v>
      </c>
      <c r="AH211">
        <v>0</v>
      </c>
      <c r="AI211">
        <v>146.81</v>
      </c>
      <c r="AJ211">
        <v>0</v>
      </c>
    </row>
    <row r="212" spans="1:36" x14ac:dyDescent="0.3">
      <c r="A212" t="str">
        <f t="shared" si="47"/>
        <v>19</v>
      </c>
      <c r="B212" t="str">
        <f t="shared" si="55"/>
        <v>02</v>
      </c>
      <c r="C212" s="1">
        <v>43328.914525462962</v>
      </c>
      <c r="D212" t="str">
        <f t="shared" si="48"/>
        <v>V</v>
      </c>
      <c r="E212" t="s">
        <v>268</v>
      </c>
      <c r="I212" t="s">
        <v>127</v>
      </c>
      <c r="J212" s="2">
        <v>43336</v>
      </c>
      <c r="K212" t="s">
        <v>56</v>
      </c>
      <c r="L212" t="str">
        <f t="shared" si="52"/>
        <v>22</v>
      </c>
      <c r="M212" t="s">
        <v>260</v>
      </c>
      <c r="N212" t="str">
        <f t="shared" si="53"/>
        <v>221078</v>
      </c>
      <c r="O212" t="s">
        <v>299</v>
      </c>
      <c r="P212" t="str">
        <f t="shared" si="49"/>
        <v>3996</v>
      </c>
      <c r="Q212" t="s">
        <v>36</v>
      </c>
      <c r="R212">
        <v>889996</v>
      </c>
      <c r="S212" t="s">
        <v>299</v>
      </c>
      <c r="T212" t="str">
        <f t="shared" si="50"/>
        <v>889</v>
      </c>
      <c r="U212" t="s">
        <v>198</v>
      </c>
      <c r="V212" t="str">
        <f t="shared" si="54"/>
        <v>11</v>
      </c>
      <c r="W212" t="s">
        <v>57</v>
      </c>
      <c r="X212" t="str">
        <f>"E4283"</f>
        <v>E4283</v>
      </c>
      <c r="Y212" t="s">
        <v>96</v>
      </c>
      <c r="Z212" t="s">
        <v>300</v>
      </c>
      <c r="AA212" t="s">
        <v>301</v>
      </c>
      <c r="AB212" t="str">
        <f>""</f>
        <v/>
      </c>
      <c r="AF212" t="s">
        <v>39</v>
      </c>
      <c r="AG212">
        <v>0</v>
      </c>
      <c r="AH212">
        <v>0</v>
      </c>
      <c r="AI212">
        <v>145.72999999999999</v>
      </c>
      <c r="AJ212">
        <v>0</v>
      </c>
    </row>
    <row r="213" spans="1:36" x14ac:dyDescent="0.3">
      <c r="A213" t="str">
        <f t="shared" si="47"/>
        <v>19</v>
      </c>
      <c r="B213" t="str">
        <f t="shared" si="55"/>
        <v>02</v>
      </c>
      <c r="C213" s="1">
        <v>43314.907557870371</v>
      </c>
      <c r="D213" t="str">
        <f t="shared" si="48"/>
        <v>V</v>
      </c>
      <c r="E213" t="s">
        <v>267</v>
      </c>
      <c r="I213" t="s">
        <v>125</v>
      </c>
      <c r="J213" s="2">
        <v>43322</v>
      </c>
      <c r="K213" t="s">
        <v>56</v>
      </c>
      <c r="L213" t="str">
        <f t="shared" si="52"/>
        <v>22</v>
      </c>
      <c r="M213" t="s">
        <v>260</v>
      </c>
      <c r="N213" t="str">
        <f t="shared" si="53"/>
        <v>221078</v>
      </c>
      <c r="O213" t="s">
        <v>299</v>
      </c>
      <c r="P213" t="str">
        <f t="shared" si="49"/>
        <v>3996</v>
      </c>
      <c r="Q213" t="s">
        <v>36</v>
      </c>
      <c r="R213">
        <v>889996</v>
      </c>
      <c r="S213" t="s">
        <v>299</v>
      </c>
      <c r="T213" t="str">
        <f t="shared" si="50"/>
        <v>889</v>
      </c>
      <c r="U213" t="s">
        <v>198</v>
      </c>
      <c r="V213" t="str">
        <f t="shared" si="54"/>
        <v>11</v>
      </c>
      <c r="W213" t="s">
        <v>57</v>
      </c>
      <c r="X213" t="str">
        <f>"E4282"</f>
        <v>E4282</v>
      </c>
      <c r="Y213" t="s">
        <v>325</v>
      </c>
      <c r="Z213" t="s">
        <v>300</v>
      </c>
      <c r="AA213" t="s">
        <v>301</v>
      </c>
      <c r="AB213" t="str">
        <f>""</f>
        <v/>
      </c>
      <c r="AF213" t="s">
        <v>39</v>
      </c>
      <c r="AG213">
        <v>0</v>
      </c>
      <c r="AH213">
        <v>0</v>
      </c>
      <c r="AI213">
        <v>9.1199999999999992</v>
      </c>
      <c r="AJ213">
        <v>0</v>
      </c>
    </row>
    <row r="214" spans="1:36" x14ac:dyDescent="0.3">
      <c r="A214" t="str">
        <f t="shared" si="47"/>
        <v>19</v>
      </c>
      <c r="B214" t="str">
        <f t="shared" si="55"/>
        <v>02</v>
      </c>
      <c r="C214" s="1">
        <v>43328.914525462962</v>
      </c>
      <c r="D214" t="str">
        <f t="shared" si="48"/>
        <v>V</v>
      </c>
      <c r="E214" t="s">
        <v>268</v>
      </c>
      <c r="I214" t="s">
        <v>127</v>
      </c>
      <c r="J214" s="2">
        <v>43336</v>
      </c>
      <c r="K214" t="s">
        <v>56</v>
      </c>
      <c r="L214" t="str">
        <f t="shared" si="52"/>
        <v>22</v>
      </c>
      <c r="M214" t="s">
        <v>260</v>
      </c>
      <c r="N214" t="str">
        <f t="shared" si="53"/>
        <v>221078</v>
      </c>
      <c r="O214" t="s">
        <v>299</v>
      </c>
      <c r="P214" t="str">
        <f t="shared" si="49"/>
        <v>3996</v>
      </c>
      <c r="Q214" t="s">
        <v>36</v>
      </c>
      <c r="R214">
        <v>889996</v>
      </c>
      <c r="S214" t="s">
        <v>299</v>
      </c>
      <c r="T214" t="str">
        <f t="shared" si="50"/>
        <v>889</v>
      </c>
      <c r="U214" t="s">
        <v>198</v>
      </c>
      <c r="V214" t="str">
        <f t="shared" si="54"/>
        <v>11</v>
      </c>
      <c r="W214" t="s">
        <v>57</v>
      </c>
      <c r="X214" t="str">
        <f>"E4281"</f>
        <v>E4281</v>
      </c>
      <c r="Y214" t="s">
        <v>71</v>
      </c>
      <c r="Z214" t="s">
        <v>300</v>
      </c>
      <c r="AA214" t="s">
        <v>301</v>
      </c>
      <c r="AB214" t="str">
        <f>""</f>
        <v/>
      </c>
      <c r="AF214" t="s">
        <v>39</v>
      </c>
      <c r="AG214">
        <v>0</v>
      </c>
      <c r="AH214">
        <v>0</v>
      </c>
      <c r="AI214">
        <v>2423.0500000000002</v>
      </c>
      <c r="AJ214">
        <v>0</v>
      </c>
    </row>
    <row r="215" spans="1:36" x14ac:dyDescent="0.3">
      <c r="A215" t="str">
        <f t="shared" si="47"/>
        <v>19</v>
      </c>
      <c r="B215" t="str">
        <f t="shared" si="55"/>
        <v>02</v>
      </c>
      <c r="C215" s="1">
        <v>43314.907557870371</v>
      </c>
      <c r="D215" t="str">
        <f t="shared" si="48"/>
        <v>V</v>
      </c>
      <c r="E215" t="s">
        <v>267</v>
      </c>
      <c r="I215" t="s">
        <v>125</v>
      </c>
      <c r="J215" s="2">
        <v>43322</v>
      </c>
      <c r="K215" t="s">
        <v>56</v>
      </c>
      <c r="L215" t="str">
        <f t="shared" si="52"/>
        <v>22</v>
      </c>
      <c r="M215" t="s">
        <v>260</v>
      </c>
      <c r="N215" t="str">
        <f t="shared" si="53"/>
        <v>221078</v>
      </c>
      <c r="O215" t="s">
        <v>299</v>
      </c>
      <c r="P215" t="str">
        <f t="shared" si="49"/>
        <v>3996</v>
      </c>
      <c r="Q215" t="s">
        <v>36</v>
      </c>
      <c r="R215">
        <v>889996</v>
      </c>
      <c r="S215" t="s">
        <v>299</v>
      </c>
      <c r="T215" t="str">
        <f t="shared" si="50"/>
        <v>889</v>
      </c>
      <c r="U215" t="s">
        <v>198</v>
      </c>
      <c r="V215" t="str">
        <f t="shared" si="54"/>
        <v>11</v>
      </c>
      <c r="W215" t="s">
        <v>57</v>
      </c>
      <c r="X215" t="str">
        <f>"E4281"</f>
        <v>E4281</v>
      </c>
      <c r="Y215" t="s">
        <v>71</v>
      </c>
      <c r="Z215" t="s">
        <v>300</v>
      </c>
      <c r="AA215" t="s">
        <v>301</v>
      </c>
      <c r="AB215" t="str">
        <f>""</f>
        <v/>
      </c>
      <c r="AF215" t="s">
        <v>39</v>
      </c>
      <c r="AG215">
        <v>0</v>
      </c>
      <c r="AH215">
        <v>0</v>
      </c>
      <c r="AI215">
        <v>2336.7600000000002</v>
      </c>
      <c r="AJ215">
        <v>0</v>
      </c>
    </row>
    <row r="216" spans="1:36" x14ac:dyDescent="0.3">
      <c r="A216" t="str">
        <f t="shared" si="47"/>
        <v>19</v>
      </c>
      <c r="B216" t="str">
        <f t="shared" si="55"/>
        <v>02</v>
      </c>
      <c r="C216" s="1">
        <v>43314.904918981483</v>
      </c>
      <c r="D216" t="str">
        <f t="shared" si="48"/>
        <v>V</v>
      </c>
      <c r="E216" t="s">
        <v>326</v>
      </c>
      <c r="I216" t="s">
        <v>125</v>
      </c>
      <c r="J216" s="2">
        <v>43322</v>
      </c>
      <c r="K216" t="s">
        <v>51</v>
      </c>
      <c r="L216" t="str">
        <f t="shared" si="52"/>
        <v>22</v>
      </c>
      <c r="M216" t="s">
        <v>260</v>
      </c>
      <c r="N216" t="str">
        <f t="shared" si="53"/>
        <v>221078</v>
      </c>
      <c r="O216" t="s">
        <v>299</v>
      </c>
      <c r="P216" t="str">
        <f t="shared" si="49"/>
        <v>3996</v>
      </c>
      <c r="Q216" t="s">
        <v>36</v>
      </c>
      <c r="R216">
        <v>889996</v>
      </c>
      <c r="S216" t="s">
        <v>299</v>
      </c>
      <c r="T216" t="str">
        <f t="shared" si="50"/>
        <v>889</v>
      </c>
      <c r="U216" t="s">
        <v>198</v>
      </c>
      <c r="V216" t="str">
        <f>"10"</f>
        <v>10</v>
      </c>
      <c r="W216" t="s">
        <v>52</v>
      </c>
      <c r="X216" t="str">
        <f>"E4175"</f>
        <v>E4175</v>
      </c>
      <c r="Y216" t="s">
        <v>70</v>
      </c>
      <c r="Z216" t="s">
        <v>300</v>
      </c>
      <c r="AA216" t="s">
        <v>301</v>
      </c>
      <c r="AB216" t="str">
        <f>""</f>
        <v/>
      </c>
      <c r="AF216" t="s">
        <v>39</v>
      </c>
      <c r="AG216">
        <v>0</v>
      </c>
      <c r="AH216">
        <v>0</v>
      </c>
      <c r="AI216">
        <v>626.85</v>
      </c>
      <c r="AJ216">
        <v>0</v>
      </c>
    </row>
    <row r="217" spans="1:36" x14ac:dyDescent="0.3">
      <c r="A217" t="str">
        <f t="shared" si="47"/>
        <v>19</v>
      </c>
      <c r="B217" t="str">
        <f t="shared" si="55"/>
        <v>02</v>
      </c>
      <c r="C217" s="1">
        <v>43321.49386574074</v>
      </c>
      <c r="D217" t="str">
        <f t="shared" si="48"/>
        <v>V</v>
      </c>
      <c r="E217" t="s">
        <v>323</v>
      </c>
      <c r="I217" t="s">
        <v>324</v>
      </c>
      <c r="J217" s="2">
        <v>43321</v>
      </c>
      <c r="K217" t="s">
        <v>51</v>
      </c>
      <c r="L217" t="str">
        <f t="shared" si="52"/>
        <v>22</v>
      </c>
      <c r="M217" t="s">
        <v>260</v>
      </c>
      <c r="N217" t="str">
        <f t="shared" si="53"/>
        <v>221078</v>
      </c>
      <c r="O217" t="s">
        <v>299</v>
      </c>
      <c r="P217" t="str">
        <f t="shared" si="49"/>
        <v>3996</v>
      </c>
      <c r="Q217" t="s">
        <v>36</v>
      </c>
      <c r="R217">
        <v>889996</v>
      </c>
      <c r="S217" t="s">
        <v>299</v>
      </c>
      <c r="T217" t="str">
        <f t="shared" si="50"/>
        <v>889</v>
      </c>
      <c r="U217" t="s">
        <v>198</v>
      </c>
      <c r="V217" t="str">
        <f>"10"</f>
        <v>10</v>
      </c>
      <c r="W217" t="s">
        <v>52</v>
      </c>
      <c r="X217" t="str">
        <f>"E4175"</f>
        <v>E4175</v>
      </c>
      <c r="Y217" t="s">
        <v>70</v>
      </c>
      <c r="Z217" t="s">
        <v>300</v>
      </c>
      <c r="AA217" t="s">
        <v>301</v>
      </c>
      <c r="AB217" t="str">
        <f>""</f>
        <v/>
      </c>
      <c r="AF217" t="s">
        <v>39</v>
      </c>
      <c r="AG217">
        <v>0</v>
      </c>
      <c r="AH217">
        <v>0</v>
      </c>
      <c r="AI217">
        <v>1960.92</v>
      </c>
      <c r="AJ217">
        <v>0</v>
      </c>
    </row>
    <row r="218" spans="1:36" x14ac:dyDescent="0.3">
      <c r="A218" t="str">
        <f t="shared" si="47"/>
        <v>19</v>
      </c>
      <c r="B218" t="str">
        <f t="shared" si="55"/>
        <v>02</v>
      </c>
      <c r="C218" s="1">
        <v>43328.911793981482</v>
      </c>
      <c r="D218" t="str">
        <f t="shared" si="48"/>
        <v>V</v>
      </c>
      <c r="E218" t="s">
        <v>327</v>
      </c>
      <c r="I218" t="s">
        <v>127</v>
      </c>
      <c r="J218" s="2">
        <v>43336</v>
      </c>
      <c r="K218" t="s">
        <v>51</v>
      </c>
      <c r="L218" t="str">
        <f t="shared" si="52"/>
        <v>22</v>
      </c>
      <c r="M218" t="s">
        <v>260</v>
      </c>
      <c r="N218" t="str">
        <f t="shared" si="53"/>
        <v>221078</v>
      </c>
      <c r="O218" t="s">
        <v>299</v>
      </c>
      <c r="P218" t="str">
        <f t="shared" si="49"/>
        <v>3996</v>
      </c>
      <c r="Q218" t="s">
        <v>36</v>
      </c>
      <c r="R218">
        <v>889996</v>
      </c>
      <c r="S218" t="s">
        <v>299</v>
      </c>
      <c r="T218" t="str">
        <f t="shared" si="50"/>
        <v>889</v>
      </c>
      <c r="U218" t="s">
        <v>198</v>
      </c>
      <c r="V218" t="str">
        <f>"10"</f>
        <v>10</v>
      </c>
      <c r="W218" t="s">
        <v>52</v>
      </c>
      <c r="X218" t="str">
        <f>"E4175"</f>
        <v>E4175</v>
      </c>
      <c r="Y218" t="s">
        <v>70</v>
      </c>
      <c r="Z218" t="s">
        <v>300</v>
      </c>
      <c r="AA218" t="s">
        <v>301</v>
      </c>
      <c r="AB218" t="str">
        <f>""</f>
        <v/>
      </c>
      <c r="AF218" t="s">
        <v>39</v>
      </c>
      <c r="AG218">
        <v>0</v>
      </c>
      <c r="AH218">
        <v>0</v>
      </c>
      <c r="AI218">
        <v>626.85</v>
      </c>
      <c r="AJ218">
        <v>0</v>
      </c>
    </row>
    <row r="219" spans="1:36" x14ac:dyDescent="0.3">
      <c r="A219" t="str">
        <f t="shared" si="47"/>
        <v>19</v>
      </c>
      <c r="B219" t="str">
        <f t="shared" si="55"/>
        <v>02</v>
      </c>
      <c r="C219" s="1">
        <v>43321.49386574074</v>
      </c>
      <c r="D219" t="str">
        <f t="shared" si="48"/>
        <v>V</v>
      </c>
      <c r="E219" t="s">
        <v>323</v>
      </c>
      <c r="I219" t="s">
        <v>324</v>
      </c>
      <c r="J219" s="2">
        <v>43321</v>
      </c>
      <c r="K219" t="s">
        <v>51</v>
      </c>
      <c r="L219" t="str">
        <f t="shared" si="52"/>
        <v>22</v>
      </c>
      <c r="M219" t="s">
        <v>260</v>
      </c>
      <c r="N219" t="str">
        <f t="shared" si="53"/>
        <v>221078</v>
      </c>
      <c r="O219" t="s">
        <v>299</v>
      </c>
      <c r="P219" t="str">
        <f t="shared" si="49"/>
        <v>3996</v>
      </c>
      <c r="Q219" t="s">
        <v>36</v>
      </c>
      <c r="R219">
        <v>889996</v>
      </c>
      <c r="S219" t="s">
        <v>299</v>
      </c>
      <c r="T219" t="str">
        <f t="shared" si="50"/>
        <v>889</v>
      </c>
      <c r="U219" t="s">
        <v>198</v>
      </c>
      <c r="V219" t="str">
        <f>"10"</f>
        <v>10</v>
      </c>
      <c r="W219" t="s">
        <v>52</v>
      </c>
      <c r="X219" t="str">
        <f>"E4106"</f>
        <v>E4106</v>
      </c>
      <c r="Y219" t="s">
        <v>67</v>
      </c>
      <c r="Z219" t="s">
        <v>300</v>
      </c>
      <c r="AA219" t="s">
        <v>301</v>
      </c>
      <c r="AB219" t="str">
        <f>""</f>
        <v/>
      </c>
      <c r="AF219" t="s">
        <v>39</v>
      </c>
      <c r="AG219">
        <v>0</v>
      </c>
      <c r="AH219">
        <v>0</v>
      </c>
      <c r="AI219">
        <v>9356.83</v>
      </c>
      <c r="AJ219">
        <v>0</v>
      </c>
    </row>
    <row r="220" spans="1:36" x14ac:dyDescent="0.3">
      <c r="A220" t="str">
        <f t="shared" si="47"/>
        <v>19</v>
      </c>
      <c r="B220" t="str">
        <f t="shared" si="55"/>
        <v>02</v>
      </c>
      <c r="C220" s="1">
        <v>43314.904918981483</v>
      </c>
      <c r="D220" t="str">
        <f t="shared" si="48"/>
        <v>V</v>
      </c>
      <c r="E220" t="s">
        <v>326</v>
      </c>
      <c r="I220" t="s">
        <v>125</v>
      </c>
      <c r="J220" s="2">
        <v>43322</v>
      </c>
      <c r="K220" t="s">
        <v>51</v>
      </c>
      <c r="L220" t="str">
        <f t="shared" si="52"/>
        <v>22</v>
      </c>
      <c r="M220" t="s">
        <v>260</v>
      </c>
      <c r="N220" t="str">
        <f t="shared" si="53"/>
        <v>221078</v>
      </c>
      <c r="O220" t="s">
        <v>299</v>
      </c>
      <c r="P220" t="str">
        <f t="shared" si="49"/>
        <v>3996</v>
      </c>
      <c r="Q220" t="s">
        <v>36</v>
      </c>
      <c r="R220">
        <v>889996</v>
      </c>
      <c r="S220" t="s">
        <v>299</v>
      </c>
      <c r="T220" t="str">
        <f t="shared" si="50"/>
        <v>889</v>
      </c>
      <c r="U220" t="s">
        <v>198</v>
      </c>
      <c r="V220" t="str">
        <f>"12"</f>
        <v>12</v>
      </c>
      <c r="W220" t="s">
        <v>68</v>
      </c>
      <c r="X220" t="str">
        <f>"E4135"</f>
        <v>E4135</v>
      </c>
      <c r="Y220" t="s">
        <v>204</v>
      </c>
      <c r="Z220" t="s">
        <v>300</v>
      </c>
      <c r="AA220" t="s">
        <v>301</v>
      </c>
      <c r="AB220" t="str">
        <f>""</f>
        <v/>
      </c>
      <c r="AF220" t="s">
        <v>39</v>
      </c>
      <c r="AG220">
        <v>0</v>
      </c>
      <c r="AH220">
        <v>0</v>
      </c>
      <c r="AI220">
        <v>240</v>
      </c>
      <c r="AJ220">
        <v>0</v>
      </c>
    </row>
    <row r="221" spans="1:36" x14ac:dyDescent="0.3">
      <c r="A221" t="str">
        <f t="shared" si="47"/>
        <v>19</v>
      </c>
      <c r="B221" t="str">
        <f t="shared" si="55"/>
        <v>02</v>
      </c>
      <c r="C221" s="1">
        <v>43314.904918981483</v>
      </c>
      <c r="D221" t="str">
        <f t="shared" si="48"/>
        <v>V</v>
      </c>
      <c r="E221" t="s">
        <v>326</v>
      </c>
      <c r="I221" t="s">
        <v>125</v>
      </c>
      <c r="J221" s="2">
        <v>43322</v>
      </c>
      <c r="K221" t="s">
        <v>51</v>
      </c>
      <c r="L221" t="str">
        <f t="shared" si="52"/>
        <v>22</v>
      </c>
      <c r="M221" t="s">
        <v>260</v>
      </c>
      <c r="N221" t="str">
        <f t="shared" si="53"/>
        <v>221078</v>
      </c>
      <c r="O221" t="s">
        <v>299</v>
      </c>
      <c r="P221" t="str">
        <f t="shared" si="49"/>
        <v>3996</v>
      </c>
      <c r="Q221" t="s">
        <v>36</v>
      </c>
      <c r="R221">
        <v>889996</v>
      </c>
      <c r="S221" t="s">
        <v>299</v>
      </c>
      <c r="T221" t="str">
        <f t="shared" si="50"/>
        <v>889</v>
      </c>
      <c r="U221" t="s">
        <v>198</v>
      </c>
      <c r="V221" t="str">
        <f>"12"</f>
        <v>12</v>
      </c>
      <c r="W221" t="s">
        <v>68</v>
      </c>
      <c r="X221" t="str">
        <f>"E4110"</f>
        <v>E4110</v>
      </c>
      <c r="Y221" t="s">
        <v>69</v>
      </c>
      <c r="Z221" t="s">
        <v>300</v>
      </c>
      <c r="AA221" t="s">
        <v>301</v>
      </c>
      <c r="AB221" t="str">
        <f>""</f>
        <v/>
      </c>
      <c r="AF221" t="s">
        <v>39</v>
      </c>
      <c r="AG221">
        <v>0</v>
      </c>
      <c r="AH221">
        <v>0</v>
      </c>
      <c r="AI221">
        <v>1687.5</v>
      </c>
      <c r="AJ221">
        <v>0</v>
      </c>
    </row>
    <row r="222" spans="1:36" x14ac:dyDescent="0.3">
      <c r="A222" t="str">
        <f t="shared" si="47"/>
        <v>19</v>
      </c>
      <c r="B222" t="str">
        <f t="shared" si="55"/>
        <v>02</v>
      </c>
      <c r="C222" s="1">
        <v>43328.911793981482</v>
      </c>
      <c r="D222" t="str">
        <f t="shared" si="48"/>
        <v>V</v>
      </c>
      <c r="E222" t="s">
        <v>327</v>
      </c>
      <c r="I222" t="s">
        <v>127</v>
      </c>
      <c r="J222" s="2">
        <v>43336</v>
      </c>
      <c r="K222" t="s">
        <v>51</v>
      </c>
      <c r="L222" t="str">
        <f t="shared" si="52"/>
        <v>22</v>
      </c>
      <c r="M222" t="s">
        <v>260</v>
      </c>
      <c r="N222" t="str">
        <f t="shared" si="53"/>
        <v>221078</v>
      </c>
      <c r="O222" t="s">
        <v>299</v>
      </c>
      <c r="P222" t="str">
        <f t="shared" si="49"/>
        <v>3996</v>
      </c>
      <c r="Q222" t="s">
        <v>36</v>
      </c>
      <c r="R222">
        <v>889996</v>
      </c>
      <c r="S222" t="s">
        <v>299</v>
      </c>
      <c r="T222" t="str">
        <f t="shared" si="50"/>
        <v>889</v>
      </c>
      <c r="U222" t="s">
        <v>198</v>
      </c>
      <c r="V222" t="str">
        <f>"12"</f>
        <v>12</v>
      </c>
      <c r="W222" t="s">
        <v>68</v>
      </c>
      <c r="X222" t="str">
        <f>"E4110"</f>
        <v>E4110</v>
      </c>
      <c r="Y222" t="s">
        <v>69</v>
      </c>
      <c r="Z222" t="s">
        <v>300</v>
      </c>
      <c r="AA222" t="s">
        <v>301</v>
      </c>
      <c r="AB222" t="str">
        <f>""</f>
        <v/>
      </c>
      <c r="AF222" t="s">
        <v>39</v>
      </c>
      <c r="AG222">
        <v>0</v>
      </c>
      <c r="AH222">
        <v>0</v>
      </c>
      <c r="AI222">
        <v>1675</v>
      </c>
      <c r="AJ222">
        <v>0</v>
      </c>
    </row>
    <row r="223" spans="1:36" x14ac:dyDescent="0.3">
      <c r="A223" t="str">
        <f t="shared" si="47"/>
        <v>19</v>
      </c>
      <c r="B223" t="str">
        <f t="shared" si="55"/>
        <v>02</v>
      </c>
      <c r="C223" s="1">
        <v>43314.904918981483</v>
      </c>
      <c r="D223" t="str">
        <f t="shared" si="48"/>
        <v>V</v>
      </c>
      <c r="E223" t="s">
        <v>326</v>
      </c>
      <c r="I223" t="s">
        <v>125</v>
      </c>
      <c r="J223" s="2">
        <v>43322</v>
      </c>
      <c r="K223" t="s">
        <v>51</v>
      </c>
      <c r="L223" t="str">
        <f t="shared" si="52"/>
        <v>22</v>
      </c>
      <c r="M223" t="s">
        <v>260</v>
      </c>
      <c r="N223" t="str">
        <f t="shared" si="53"/>
        <v>221078</v>
      </c>
      <c r="O223" t="s">
        <v>299</v>
      </c>
      <c r="P223" t="str">
        <f t="shared" si="49"/>
        <v>3996</v>
      </c>
      <c r="Q223" t="s">
        <v>36</v>
      </c>
      <c r="R223">
        <v>889996</v>
      </c>
      <c r="S223" t="s">
        <v>299</v>
      </c>
      <c r="T223" t="str">
        <f t="shared" si="50"/>
        <v>889</v>
      </c>
      <c r="U223" t="s">
        <v>198</v>
      </c>
      <c r="V223" t="str">
        <f t="shared" ref="V223:V230" si="56">"10"</f>
        <v>10</v>
      </c>
      <c r="W223" t="s">
        <v>52</v>
      </c>
      <c r="X223" t="str">
        <f>"E4106"</f>
        <v>E4106</v>
      </c>
      <c r="Y223" t="s">
        <v>67</v>
      </c>
      <c r="Z223" t="s">
        <v>300</v>
      </c>
      <c r="AA223" t="s">
        <v>301</v>
      </c>
      <c r="AB223" t="str">
        <f>""</f>
        <v/>
      </c>
      <c r="AF223" t="s">
        <v>39</v>
      </c>
      <c r="AG223">
        <v>0</v>
      </c>
      <c r="AH223">
        <v>0</v>
      </c>
      <c r="AI223">
        <v>6432.83</v>
      </c>
      <c r="AJ223">
        <v>0</v>
      </c>
    </row>
    <row r="224" spans="1:36" x14ac:dyDescent="0.3">
      <c r="A224" t="str">
        <f t="shared" si="47"/>
        <v>19</v>
      </c>
      <c r="B224" t="str">
        <f t="shared" si="55"/>
        <v>02</v>
      </c>
      <c r="C224" s="1">
        <v>43328.911793981482</v>
      </c>
      <c r="D224" t="str">
        <f t="shared" si="48"/>
        <v>V</v>
      </c>
      <c r="E224" t="s">
        <v>327</v>
      </c>
      <c r="I224" t="s">
        <v>127</v>
      </c>
      <c r="J224" s="2">
        <v>43336</v>
      </c>
      <c r="K224" t="s">
        <v>51</v>
      </c>
      <c r="L224" t="str">
        <f t="shared" si="52"/>
        <v>22</v>
      </c>
      <c r="M224" t="s">
        <v>260</v>
      </c>
      <c r="N224" t="str">
        <f t="shared" si="53"/>
        <v>221078</v>
      </c>
      <c r="O224" t="s">
        <v>299</v>
      </c>
      <c r="P224" t="str">
        <f t="shared" si="49"/>
        <v>3996</v>
      </c>
      <c r="Q224" t="s">
        <v>36</v>
      </c>
      <c r="R224">
        <v>889996</v>
      </c>
      <c r="S224" t="s">
        <v>299</v>
      </c>
      <c r="T224" t="str">
        <f t="shared" si="50"/>
        <v>889</v>
      </c>
      <c r="U224" t="s">
        <v>198</v>
      </c>
      <c r="V224" t="str">
        <f t="shared" si="56"/>
        <v>10</v>
      </c>
      <c r="W224" t="s">
        <v>52</v>
      </c>
      <c r="X224" t="str">
        <f>"E4106"</f>
        <v>E4106</v>
      </c>
      <c r="Y224" t="s">
        <v>67</v>
      </c>
      <c r="Z224" t="s">
        <v>300</v>
      </c>
      <c r="AA224" t="s">
        <v>301</v>
      </c>
      <c r="AB224" t="str">
        <f>""</f>
        <v/>
      </c>
      <c r="AF224" t="s">
        <v>39</v>
      </c>
      <c r="AG224">
        <v>0</v>
      </c>
      <c r="AH224">
        <v>0</v>
      </c>
      <c r="AI224">
        <v>6693.53</v>
      </c>
      <c r="AJ224">
        <v>0</v>
      </c>
    </row>
    <row r="225" spans="1:36" x14ac:dyDescent="0.3">
      <c r="A225" t="str">
        <f t="shared" si="47"/>
        <v>19</v>
      </c>
      <c r="B225" t="str">
        <f t="shared" si="55"/>
        <v>02</v>
      </c>
      <c r="C225" s="1">
        <v>43333.929039351853</v>
      </c>
      <c r="D225" t="str">
        <f t="shared" si="48"/>
        <v>V</v>
      </c>
      <c r="E225" t="s">
        <v>330</v>
      </c>
      <c r="I225" t="s">
        <v>331</v>
      </c>
      <c r="J225" s="2">
        <v>43333</v>
      </c>
      <c r="K225" t="s">
        <v>51</v>
      </c>
      <c r="L225" t="str">
        <f t="shared" si="52"/>
        <v>22</v>
      </c>
      <c r="M225" t="s">
        <v>260</v>
      </c>
      <c r="N225" t="str">
        <f t="shared" si="53"/>
        <v>221078</v>
      </c>
      <c r="O225" t="s">
        <v>299</v>
      </c>
      <c r="P225" t="str">
        <f t="shared" si="49"/>
        <v>3996</v>
      </c>
      <c r="Q225" t="s">
        <v>36</v>
      </c>
      <c r="R225">
        <v>889996</v>
      </c>
      <c r="S225" t="s">
        <v>299</v>
      </c>
      <c r="T225" t="str">
        <f t="shared" si="50"/>
        <v>889</v>
      </c>
      <c r="U225" t="s">
        <v>198</v>
      </c>
      <c r="V225" t="str">
        <f t="shared" si="56"/>
        <v>10</v>
      </c>
      <c r="W225" t="s">
        <v>52</v>
      </c>
      <c r="X225" t="str">
        <f t="shared" ref="X225:X230" si="57">"E4105"</f>
        <v>E4105</v>
      </c>
      <c r="Y225" t="s">
        <v>215</v>
      </c>
      <c r="Z225" t="s">
        <v>300</v>
      </c>
      <c r="AA225" t="s">
        <v>301</v>
      </c>
      <c r="AB225" t="str">
        <f>""</f>
        <v/>
      </c>
      <c r="AF225" t="s">
        <v>64</v>
      </c>
      <c r="AG225">
        <v>0</v>
      </c>
      <c r="AH225">
        <v>0</v>
      </c>
      <c r="AI225">
        <v>-751.92</v>
      </c>
      <c r="AJ225">
        <v>0</v>
      </c>
    </row>
    <row r="226" spans="1:36" x14ac:dyDescent="0.3">
      <c r="A226" t="str">
        <f t="shared" si="47"/>
        <v>19</v>
      </c>
      <c r="B226" t="str">
        <f t="shared" si="55"/>
        <v>02</v>
      </c>
      <c r="C226" s="1">
        <v>43334.698657407411</v>
      </c>
      <c r="D226" t="str">
        <f t="shared" si="48"/>
        <v>V</v>
      </c>
      <c r="E226" t="s">
        <v>332</v>
      </c>
      <c r="I226" t="s">
        <v>324</v>
      </c>
      <c r="J226" s="2">
        <v>43334</v>
      </c>
      <c r="K226" t="s">
        <v>51</v>
      </c>
      <c r="L226" t="str">
        <f t="shared" si="52"/>
        <v>22</v>
      </c>
      <c r="M226" t="s">
        <v>260</v>
      </c>
      <c r="N226" t="str">
        <f t="shared" si="53"/>
        <v>221078</v>
      </c>
      <c r="O226" t="s">
        <v>299</v>
      </c>
      <c r="P226" t="str">
        <f t="shared" si="49"/>
        <v>3996</v>
      </c>
      <c r="Q226" t="s">
        <v>36</v>
      </c>
      <c r="R226">
        <v>889996</v>
      </c>
      <c r="S226" t="s">
        <v>299</v>
      </c>
      <c r="T226" t="str">
        <f t="shared" si="50"/>
        <v>889</v>
      </c>
      <c r="U226" t="s">
        <v>198</v>
      </c>
      <c r="V226" t="str">
        <f t="shared" si="56"/>
        <v>10</v>
      </c>
      <c r="W226" t="s">
        <v>52</v>
      </c>
      <c r="X226" t="str">
        <f t="shared" si="57"/>
        <v>E4105</v>
      </c>
      <c r="Y226" t="s">
        <v>215</v>
      </c>
      <c r="Z226" t="s">
        <v>300</v>
      </c>
      <c r="AA226" t="s">
        <v>301</v>
      </c>
      <c r="AB226" t="str">
        <f>""</f>
        <v/>
      </c>
      <c r="AF226" t="s">
        <v>39</v>
      </c>
      <c r="AG226">
        <v>0</v>
      </c>
      <c r="AH226">
        <v>0</v>
      </c>
      <c r="AI226">
        <v>811.2</v>
      </c>
      <c r="AJ226">
        <v>0</v>
      </c>
    </row>
    <row r="227" spans="1:36" x14ac:dyDescent="0.3">
      <c r="A227" t="str">
        <f t="shared" si="47"/>
        <v>19</v>
      </c>
      <c r="B227" t="str">
        <f t="shared" si="55"/>
        <v>02</v>
      </c>
      <c r="C227" s="1">
        <v>43334.698645833334</v>
      </c>
      <c r="D227" t="str">
        <f t="shared" si="48"/>
        <v>V</v>
      </c>
      <c r="E227" t="s">
        <v>332</v>
      </c>
      <c r="I227" t="s">
        <v>333</v>
      </c>
      <c r="J227" s="2">
        <v>43334</v>
      </c>
      <c r="K227" t="s">
        <v>51</v>
      </c>
      <c r="L227" t="str">
        <f t="shared" si="52"/>
        <v>22</v>
      </c>
      <c r="M227" t="s">
        <v>260</v>
      </c>
      <c r="N227" t="str">
        <f t="shared" si="53"/>
        <v>221078</v>
      </c>
      <c r="O227" t="s">
        <v>299</v>
      </c>
      <c r="P227" t="str">
        <f t="shared" si="49"/>
        <v>3996</v>
      </c>
      <c r="Q227" t="s">
        <v>36</v>
      </c>
      <c r="R227">
        <v>889996</v>
      </c>
      <c r="S227" t="s">
        <v>299</v>
      </c>
      <c r="T227" t="str">
        <f t="shared" si="50"/>
        <v>889</v>
      </c>
      <c r="U227" t="s">
        <v>198</v>
      </c>
      <c r="V227" t="str">
        <f t="shared" si="56"/>
        <v>10</v>
      </c>
      <c r="W227" t="s">
        <v>52</v>
      </c>
      <c r="X227" t="str">
        <f t="shared" si="57"/>
        <v>E4105</v>
      </c>
      <c r="Y227" t="s">
        <v>215</v>
      </c>
      <c r="Z227" t="s">
        <v>300</v>
      </c>
      <c r="AA227" t="s">
        <v>301</v>
      </c>
      <c r="AB227" t="str">
        <f>""</f>
        <v/>
      </c>
      <c r="AF227" t="s">
        <v>64</v>
      </c>
      <c r="AG227">
        <v>0</v>
      </c>
      <c r="AH227">
        <v>0</v>
      </c>
      <c r="AI227">
        <v>-811.2</v>
      </c>
      <c r="AJ227">
        <v>0</v>
      </c>
    </row>
    <row r="228" spans="1:36" x14ac:dyDescent="0.3">
      <c r="A228" t="str">
        <f t="shared" si="47"/>
        <v>19</v>
      </c>
      <c r="B228" t="str">
        <f t="shared" si="55"/>
        <v>02</v>
      </c>
      <c r="C228" s="1">
        <v>43328.911793981482</v>
      </c>
      <c r="D228" t="str">
        <f t="shared" si="48"/>
        <v>V</v>
      </c>
      <c r="E228" t="s">
        <v>327</v>
      </c>
      <c r="I228" t="s">
        <v>127</v>
      </c>
      <c r="J228" s="2">
        <v>43336</v>
      </c>
      <c r="K228" t="s">
        <v>51</v>
      </c>
      <c r="L228" t="str">
        <f t="shared" si="52"/>
        <v>22</v>
      </c>
      <c r="M228" t="s">
        <v>260</v>
      </c>
      <c r="N228" t="str">
        <f t="shared" si="53"/>
        <v>221078</v>
      </c>
      <c r="O228" t="s">
        <v>299</v>
      </c>
      <c r="P228" t="str">
        <f t="shared" si="49"/>
        <v>3996</v>
      </c>
      <c r="Q228" t="s">
        <v>36</v>
      </c>
      <c r="R228">
        <v>889996</v>
      </c>
      <c r="S228" t="s">
        <v>299</v>
      </c>
      <c r="T228" t="str">
        <f t="shared" si="50"/>
        <v>889</v>
      </c>
      <c r="U228" t="s">
        <v>198</v>
      </c>
      <c r="V228" t="str">
        <f t="shared" si="56"/>
        <v>10</v>
      </c>
      <c r="W228" t="s">
        <v>52</v>
      </c>
      <c r="X228" t="str">
        <f t="shared" si="57"/>
        <v>E4105</v>
      </c>
      <c r="Y228" t="s">
        <v>215</v>
      </c>
      <c r="Z228" t="s">
        <v>300</v>
      </c>
      <c r="AA228" t="s">
        <v>301</v>
      </c>
      <c r="AB228" t="str">
        <f>""</f>
        <v/>
      </c>
      <c r="AF228" t="s">
        <v>39</v>
      </c>
      <c r="AG228">
        <v>0</v>
      </c>
      <c r="AH228">
        <v>0</v>
      </c>
      <c r="AI228">
        <v>811.2</v>
      </c>
      <c r="AJ228">
        <v>0</v>
      </c>
    </row>
    <row r="229" spans="1:36" x14ac:dyDescent="0.3">
      <c r="A229" t="str">
        <f t="shared" si="47"/>
        <v>19</v>
      </c>
      <c r="B229" t="str">
        <f t="shared" si="55"/>
        <v>02</v>
      </c>
      <c r="C229" s="1">
        <v>43333.929062499999</v>
      </c>
      <c r="D229" t="str">
        <f t="shared" si="48"/>
        <v>V</v>
      </c>
      <c r="E229" t="s">
        <v>330</v>
      </c>
      <c r="I229" t="s">
        <v>334</v>
      </c>
      <c r="J229" s="2">
        <v>43333</v>
      </c>
      <c r="K229" t="s">
        <v>51</v>
      </c>
      <c r="L229" t="str">
        <f t="shared" si="52"/>
        <v>22</v>
      </c>
      <c r="M229" t="s">
        <v>260</v>
      </c>
      <c r="N229" t="str">
        <f t="shared" si="53"/>
        <v>221078</v>
      </c>
      <c r="O229" t="s">
        <v>299</v>
      </c>
      <c r="P229" t="str">
        <f t="shared" si="49"/>
        <v>3996</v>
      </c>
      <c r="Q229" t="s">
        <v>36</v>
      </c>
      <c r="R229">
        <v>889996</v>
      </c>
      <c r="S229" t="s">
        <v>299</v>
      </c>
      <c r="T229" t="str">
        <f t="shared" si="50"/>
        <v>889</v>
      </c>
      <c r="U229" t="s">
        <v>198</v>
      </c>
      <c r="V229" t="str">
        <f t="shared" si="56"/>
        <v>10</v>
      </c>
      <c r="W229" t="s">
        <v>52</v>
      </c>
      <c r="X229" t="str">
        <f t="shared" si="57"/>
        <v>E4105</v>
      </c>
      <c r="Y229" t="s">
        <v>215</v>
      </c>
      <c r="Z229" t="s">
        <v>300</v>
      </c>
      <c r="AA229" t="s">
        <v>301</v>
      </c>
      <c r="AB229" t="str">
        <f>""</f>
        <v/>
      </c>
      <c r="AF229" t="s">
        <v>39</v>
      </c>
      <c r="AG229">
        <v>0</v>
      </c>
      <c r="AH229">
        <v>0</v>
      </c>
      <c r="AI229">
        <v>751.92</v>
      </c>
      <c r="AJ229">
        <v>0</v>
      </c>
    </row>
    <row r="230" spans="1:36" x14ac:dyDescent="0.3">
      <c r="A230" t="str">
        <f t="shared" si="47"/>
        <v>19</v>
      </c>
      <c r="B230" t="str">
        <f t="shared" si="55"/>
        <v>02</v>
      </c>
      <c r="C230" s="1">
        <v>43314.904918981483</v>
      </c>
      <c r="D230" t="str">
        <f t="shared" si="48"/>
        <v>V</v>
      </c>
      <c r="E230" t="s">
        <v>326</v>
      </c>
      <c r="I230" t="s">
        <v>125</v>
      </c>
      <c r="J230" s="2">
        <v>43322</v>
      </c>
      <c r="K230" t="s">
        <v>51</v>
      </c>
      <c r="L230" t="str">
        <f t="shared" si="52"/>
        <v>22</v>
      </c>
      <c r="M230" t="s">
        <v>260</v>
      </c>
      <c r="N230" t="str">
        <f t="shared" si="53"/>
        <v>221078</v>
      </c>
      <c r="O230" t="s">
        <v>299</v>
      </c>
      <c r="P230" t="str">
        <f t="shared" si="49"/>
        <v>3996</v>
      </c>
      <c r="Q230" t="s">
        <v>36</v>
      </c>
      <c r="R230">
        <v>889996</v>
      </c>
      <c r="S230" t="s">
        <v>299</v>
      </c>
      <c r="T230" t="str">
        <f t="shared" si="50"/>
        <v>889</v>
      </c>
      <c r="U230" t="s">
        <v>198</v>
      </c>
      <c r="V230" t="str">
        <f t="shared" si="56"/>
        <v>10</v>
      </c>
      <c r="W230" t="s">
        <v>52</v>
      </c>
      <c r="X230" t="str">
        <f t="shared" si="57"/>
        <v>E4105</v>
      </c>
      <c r="Y230" t="s">
        <v>215</v>
      </c>
      <c r="Z230" t="s">
        <v>300</v>
      </c>
      <c r="AA230" t="s">
        <v>301</v>
      </c>
      <c r="AB230" t="str">
        <f>""</f>
        <v/>
      </c>
      <c r="AF230" t="s">
        <v>39</v>
      </c>
      <c r="AG230">
        <v>0</v>
      </c>
      <c r="AH230">
        <v>0</v>
      </c>
      <c r="AI230">
        <v>811.2</v>
      </c>
      <c r="AJ230">
        <v>0</v>
      </c>
    </row>
    <row r="231" spans="1:36" x14ac:dyDescent="0.3">
      <c r="A231" t="str">
        <f t="shared" si="47"/>
        <v>19</v>
      </c>
      <c r="B231" t="str">
        <f t="shared" si="55"/>
        <v>02</v>
      </c>
      <c r="C231" s="1">
        <v>43314.908171296294</v>
      </c>
      <c r="D231" t="str">
        <f t="shared" si="48"/>
        <v>V</v>
      </c>
      <c r="E231" t="s">
        <v>267</v>
      </c>
      <c r="I231" t="s">
        <v>125</v>
      </c>
      <c r="J231" s="2">
        <v>43322</v>
      </c>
      <c r="K231" t="s">
        <v>263</v>
      </c>
      <c r="L231" t="str">
        <f t="shared" si="52"/>
        <v>22</v>
      </c>
      <c r="M231" t="s">
        <v>260</v>
      </c>
      <c r="N231" t="str">
        <f t="shared" si="53"/>
        <v>221078</v>
      </c>
      <c r="O231" t="s">
        <v>299</v>
      </c>
      <c r="P231" t="str">
        <f t="shared" si="49"/>
        <v>3996</v>
      </c>
      <c r="Q231" t="s">
        <v>36</v>
      </c>
      <c r="R231">
        <v>889996</v>
      </c>
      <c r="S231" t="s">
        <v>299</v>
      </c>
      <c r="T231" t="str">
        <f t="shared" si="50"/>
        <v>889</v>
      </c>
      <c r="U231" t="s">
        <v>198</v>
      </c>
      <c r="V231" t="str">
        <f t="shared" ref="V231:V270" si="58">"60"</f>
        <v>60</v>
      </c>
      <c r="W231" t="s">
        <v>264</v>
      </c>
      <c r="X231" t="str">
        <f>"E5982"</f>
        <v>E5982</v>
      </c>
      <c r="Y231" t="s">
        <v>265</v>
      </c>
      <c r="Z231" t="s">
        <v>300</v>
      </c>
      <c r="AA231" t="s">
        <v>301</v>
      </c>
      <c r="AB231" t="str">
        <f>""</f>
        <v/>
      </c>
      <c r="AF231" t="s">
        <v>39</v>
      </c>
      <c r="AG231">
        <v>0</v>
      </c>
      <c r="AH231">
        <v>0</v>
      </c>
      <c r="AI231">
        <v>100.36</v>
      </c>
      <c r="AJ231">
        <v>0</v>
      </c>
    </row>
    <row r="232" spans="1:36" x14ac:dyDescent="0.3">
      <c r="A232" t="str">
        <f t="shared" si="47"/>
        <v>19</v>
      </c>
      <c r="B232" t="str">
        <f t="shared" si="55"/>
        <v>02</v>
      </c>
      <c r="C232" s="1">
        <v>43335.91265046296</v>
      </c>
      <c r="D232" t="str">
        <f t="shared" si="48"/>
        <v>V</v>
      </c>
      <c r="E232" t="s">
        <v>271</v>
      </c>
      <c r="I232" t="s">
        <v>272</v>
      </c>
      <c r="J232" s="2">
        <v>43335</v>
      </c>
      <c r="K232" t="s">
        <v>273</v>
      </c>
      <c r="L232" t="str">
        <f t="shared" si="52"/>
        <v>22</v>
      </c>
      <c r="M232" t="s">
        <v>260</v>
      </c>
      <c r="N232" t="str">
        <f t="shared" si="53"/>
        <v>221078</v>
      </c>
      <c r="O232" t="s">
        <v>299</v>
      </c>
      <c r="P232" t="str">
        <f t="shared" si="49"/>
        <v>3996</v>
      </c>
      <c r="Q232" t="s">
        <v>36</v>
      </c>
      <c r="R232">
        <v>889996</v>
      </c>
      <c r="S232" t="s">
        <v>299</v>
      </c>
      <c r="T232" t="str">
        <f t="shared" si="50"/>
        <v>889</v>
      </c>
      <c r="U232" t="s">
        <v>198</v>
      </c>
      <c r="V232" t="str">
        <f t="shared" si="58"/>
        <v>60</v>
      </c>
      <c r="W232" t="s">
        <v>264</v>
      </c>
      <c r="X232" t="str">
        <f>"60"</f>
        <v>60</v>
      </c>
      <c r="Y232" t="s">
        <v>264</v>
      </c>
      <c r="Z232" t="s">
        <v>300</v>
      </c>
      <c r="AA232" t="s">
        <v>301</v>
      </c>
      <c r="AB232" t="str">
        <f>""</f>
        <v/>
      </c>
      <c r="AF232" t="s">
        <v>39</v>
      </c>
      <c r="AG232">
        <v>0</v>
      </c>
      <c r="AH232">
        <v>162980.93</v>
      </c>
      <c r="AI232">
        <v>0</v>
      </c>
      <c r="AJ232">
        <v>0</v>
      </c>
    </row>
    <row r="233" spans="1:36" x14ac:dyDescent="0.3">
      <c r="A233" t="str">
        <f t="shared" si="47"/>
        <v>19</v>
      </c>
      <c r="B233" t="str">
        <f t="shared" si="55"/>
        <v>02</v>
      </c>
      <c r="C233" s="1">
        <v>43341.387199074074</v>
      </c>
      <c r="D233" t="str">
        <f t="shared" si="48"/>
        <v>V</v>
      </c>
      <c r="E233" t="s">
        <v>302</v>
      </c>
      <c r="G233" t="s">
        <v>298</v>
      </c>
      <c r="I233" t="s">
        <v>298</v>
      </c>
      <c r="J233" s="2">
        <v>43335</v>
      </c>
      <c r="K233" t="s">
        <v>263</v>
      </c>
      <c r="L233" t="str">
        <f t="shared" si="52"/>
        <v>22</v>
      </c>
      <c r="M233" t="s">
        <v>260</v>
      </c>
      <c r="N233" t="str">
        <f t="shared" si="53"/>
        <v>221078</v>
      </c>
      <c r="O233" t="s">
        <v>299</v>
      </c>
      <c r="P233" t="str">
        <f t="shared" si="49"/>
        <v>3996</v>
      </c>
      <c r="Q233" t="s">
        <v>36</v>
      </c>
      <c r="R233">
        <v>889996</v>
      </c>
      <c r="S233" t="s">
        <v>299</v>
      </c>
      <c r="T233" t="str">
        <f t="shared" si="50"/>
        <v>889</v>
      </c>
      <c r="U233" t="s">
        <v>198</v>
      </c>
      <c r="V233" t="str">
        <f t="shared" si="58"/>
        <v>60</v>
      </c>
      <c r="W233" t="s">
        <v>264</v>
      </c>
      <c r="X233" t="str">
        <f t="shared" ref="X233:X269" si="59">"E5982"</f>
        <v>E5982</v>
      </c>
      <c r="Y233" t="s">
        <v>265</v>
      </c>
      <c r="Z233" t="s">
        <v>300</v>
      </c>
      <c r="AA233" t="s">
        <v>301</v>
      </c>
      <c r="AB233" t="str">
        <f>""</f>
        <v/>
      </c>
      <c r="AF233" t="s">
        <v>39</v>
      </c>
      <c r="AG233">
        <v>0</v>
      </c>
      <c r="AH233">
        <v>0</v>
      </c>
      <c r="AI233">
        <v>9.1999999999999993</v>
      </c>
      <c r="AJ233">
        <v>0</v>
      </c>
    </row>
    <row r="234" spans="1:36" x14ac:dyDescent="0.3">
      <c r="A234" t="str">
        <f t="shared" si="47"/>
        <v>19</v>
      </c>
      <c r="B234" t="str">
        <f t="shared" si="55"/>
        <v>02</v>
      </c>
      <c r="C234" s="1">
        <v>43314.905439814815</v>
      </c>
      <c r="D234" t="str">
        <f t="shared" si="48"/>
        <v>V</v>
      </c>
      <c r="E234" t="s">
        <v>326</v>
      </c>
      <c r="I234" t="s">
        <v>125</v>
      </c>
      <c r="J234" s="2">
        <v>43322</v>
      </c>
      <c r="K234" t="s">
        <v>263</v>
      </c>
      <c r="L234" t="str">
        <f t="shared" ref="L234:L265" si="60">"22"</f>
        <v>22</v>
      </c>
      <c r="M234" t="s">
        <v>260</v>
      </c>
      <c r="N234" t="str">
        <f t="shared" ref="N234:N265" si="61">"221078"</f>
        <v>221078</v>
      </c>
      <c r="O234" t="s">
        <v>299</v>
      </c>
      <c r="P234" t="str">
        <f t="shared" si="49"/>
        <v>3996</v>
      </c>
      <c r="Q234" t="s">
        <v>36</v>
      </c>
      <c r="R234">
        <v>889996</v>
      </c>
      <c r="S234" t="s">
        <v>299</v>
      </c>
      <c r="T234" t="str">
        <f t="shared" si="50"/>
        <v>889</v>
      </c>
      <c r="U234" t="s">
        <v>198</v>
      </c>
      <c r="V234" t="str">
        <f t="shared" si="58"/>
        <v>60</v>
      </c>
      <c r="W234" t="s">
        <v>264</v>
      </c>
      <c r="X234" t="str">
        <f t="shared" si="59"/>
        <v>E5982</v>
      </c>
      <c r="Y234" t="s">
        <v>265</v>
      </c>
      <c r="Z234" t="s">
        <v>300</v>
      </c>
      <c r="AA234" t="s">
        <v>301</v>
      </c>
      <c r="AB234" t="str">
        <f>""</f>
        <v/>
      </c>
      <c r="AF234" t="s">
        <v>39</v>
      </c>
      <c r="AG234">
        <v>0</v>
      </c>
      <c r="AH234">
        <v>0</v>
      </c>
      <c r="AI234">
        <v>69.64</v>
      </c>
      <c r="AJ234">
        <v>0</v>
      </c>
    </row>
    <row r="235" spans="1:36" x14ac:dyDescent="0.3">
      <c r="A235" t="str">
        <f t="shared" si="47"/>
        <v>19</v>
      </c>
      <c r="B235" t="str">
        <f t="shared" si="55"/>
        <v>02</v>
      </c>
      <c r="C235" s="1">
        <v>43314.905439814815</v>
      </c>
      <c r="D235" t="str">
        <f t="shared" si="48"/>
        <v>V</v>
      </c>
      <c r="E235" t="s">
        <v>326</v>
      </c>
      <c r="I235" t="s">
        <v>125</v>
      </c>
      <c r="J235" s="2">
        <v>43322</v>
      </c>
      <c r="K235" t="s">
        <v>263</v>
      </c>
      <c r="L235" t="str">
        <f t="shared" si="60"/>
        <v>22</v>
      </c>
      <c r="M235" t="s">
        <v>260</v>
      </c>
      <c r="N235" t="str">
        <f t="shared" si="61"/>
        <v>221078</v>
      </c>
      <c r="O235" t="s">
        <v>299</v>
      </c>
      <c r="P235" t="str">
        <f t="shared" si="49"/>
        <v>3996</v>
      </c>
      <c r="Q235" t="s">
        <v>36</v>
      </c>
      <c r="R235">
        <v>889996</v>
      </c>
      <c r="S235" t="s">
        <v>299</v>
      </c>
      <c r="T235" t="str">
        <f t="shared" si="50"/>
        <v>889</v>
      </c>
      <c r="U235" t="s">
        <v>198</v>
      </c>
      <c r="V235" t="str">
        <f t="shared" si="58"/>
        <v>60</v>
      </c>
      <c r="W235" t="s">
        <v>264</v>
      </c>
      <c r="X235" t="str">
        <f t="shared" si="59"/>
        <v>E5982</v>
      </c>
      <c r="Y235" t="s">
        <v>265</v>
      </c>
      <c r="Z235" t="s">
        <v>300</v>
      </c>
      <c r="AA235" t="s">
        <v>301</v>
      </c>
      <c r="AB235" t="str">
        <f>""</f>
        <v/>
      </c>
      <c r="AF235" t="s">
        <v>39</v>
      </c>
      <c r="AG235">
        <v>0</v>
      </c>
      <c r="AH235">
        <v>0</v>
      </c>
      <c r="AI235">
        <v>26.66</v>
      </c>
      <c r="AJ235">
        <v>0</v>
      </c>
    </row>
    <row r="236" spans="1:36" x14ac:dyDescent="0.3">
      <c r="A236" t="str">
        <f t="shared" si="47"/>
        <v>19</v>
      </c>
      <c r="B236" t="str">
        <f t="shared" si="55"/>
        <v>02</v>
      </c>
      <c r="C236" s="1">
        <v>43314.905428240738</v>
      </c>
      <c r="D236" t="str">
        <f t="shared" si="48"/>
        <v>V</v>
      </c>
      <c r="E236" t="s">
        <v>326</v>
      </c>
      <c r="I236" t="s">
        <v>125</v>
      </c>
      <c r="J236" s="2">
        <v>43322</v>
      </c>
      <c r="K236" t="s">
        <v>263</v>
      </c>
      <c r="L236" t="str">
        <f t="shared" si="60"/>
        <v>22</v>
      </c>
      <c r="M236" t="s">
        <v>260</v>
      </c>
      <c r="N236" t="str">
        <f t="shared" si="61"/>
        <v>221078</v>
      </c>
      <c r="O236" t="s">
        <v>299</v>
      </c>
      <c r="P236" t="str">
        <f t="shared" si="49"/>
        <v>3996</v>
      </c>
      <c r="Q236" t="s">
        <v>36</v>
      </c>
      <c r="R236">
        <v>889996</v>
      </c>
      <c r="S236" t="s">
        <v>299</v>
      </c>
      <c r="T236" t="str">
        <f t="shared" si="50"/>
        <v>889</v>
      </c>
      <c r="U236" t="s">
        <v>198</v>
      </c>
      <c r="V236" t="str">
        <f t="shared" si="58"/>
        <v>60</v>
      </c>
      <c r="W236" t="s">
        <v>264</v>
      </c>
      <c r="X236" t="str">
        <f t="shared" si="59"/>
        <v>E5982</v>
      </c>
      <c r="Y236" t="s">
        <v>265</v>
      </c>
      <c r="Z236" t="s">
        <v>300</v>
      </c>
      <c r="AA236" t="s">
        <v>301</v>
      </c>
      <c r="AB236" t="str">
        <f>""</f>
        <v/>
      </c>
      <c r="AF236" t="s">
        <v>39</v>
      </c>
      <c r="AG236">
        <v>0</v>
      </c>
      <c r="AH236">
        <v>0</v>
      </c>
      <c r="AI236">
        <v>187.48</v>
      </c>
      <c r="AJ236">
        <v>0</v>
      </c>
    </row>
    <row r="237" spans="1:36" x14ac:dyDescent="0.3">
      <c r="A237" t="str">
        <f t="shared" si="47"/>
        <v>19</v>
      </c>
      <c r="B237" t="str">
        <f t="shared" si="55"/>
        <v>02</v>
      </c>
      <c r="C237" s="1">
        <v>43314.905428240738</v>
      </c>
      <c r="D237" t="str">
        <f t="shared" si="48"/>
        <v>V</v>
      </c>
      <c r="E237" t="s">
        <v>326</v>
      </c>
      <c r="I237" t="s">
        <v>125</v>
      </c>
      <c r="J237" s="2">
        <v>43322</v>
      </c>
      <c r="K237" t="s">
        <v>263</v>
      </c>
      <c r="L237" t="str">
        <f t="shared" si="60"/>
        <v>22</v>
      </c>
      <c r="M237" t="s">
        <v>260</v>
      </c>
      <c r="N237" t="str">
        <f t="shared" si="61"/>
        <v>221078</v>
      </c>
      <c r="O237" t="s">
        <v>299</v>
      </c>
      <c r="P237" t="str">
        <f t="shared" si="49"/>
        <v>3996</v>
      </c>
      <c r="Q237" t="s">
        <v>36</v>
      </c>
      <c r="R237">
        <v>889996</v>
      </c>
      <c r="S237" t="s">
        <v>299</v>
      </c>
      <c r="T237" t="str">
        <f t="shared" si="50"/>
        <v>889</v>
      </c>
      <c r="U237" t="s">
        <v>198</v>
      </c>
      <c r="V237" t="str">
        <f t="shared" si="58"/>
        <v>60</v>
      </c>
      <c r="W237" t="s">
        <v>264</v>
      </c>
      <c r="X237" t="str">
        <f t="shared" si="59"/>
        <v>E5982</v>
      </c>
      <c r="Y237" t="s">
        <v>265</v>
      </c>
      <c r="Z237" t="s">
        <v>300</v>
      </c>
      <c r="AA237" t="s">
        <v>301</v>
      </c>
      <c r="AB237" t="str">
        <f>""</f>
        <v/>
      </c>
      <c r="AF237" t="s">
        <v>39</v>
      </c>
      <c r="AG237">
        <v>0</v>
      </c>
      <c r="AH237">
        <v>0</v>
      </c>
      <c r="AI237">
        <v>288.60000000000002</v>
      </c>
      <c r="AJ237">
        <v>0</v>
      </c>
    </row>
    <row r="238" spans="1:36" x14ac:dyDescent="0.3">
      <c r="A238" t="str">
        <f t="shared" si="47"/>
        <v>19</v>
      </c>
      <c r="B238" t="str">
        <f t="shared" si="55"/>
        <v>02</v>
      </c>
      <c r="C238" s="1">
        <v>43314.905428240738</v>
      </c>
      <c r="D238" t="str">
        <f t="shared" si="48"/>
        <v>V</v>
      </c>
      <c r="E238" t="s">
        <v>326</v>
      </c>
      <c r="I238" t="s">
        <v>125</v>
      </c>
      <c r="J238" s="2">
        <v>43322</v>
      </c>
      <c r="K238" t="s">
        <v>263</v>
      </c>
      <c r="L238" t="str">
        <f t="shared" si="60"/>
        <v>22</v>
      </c>
      <c r="M238" t="s">
        <v>260</v>
      </c>
      <c r="N238" t="str">
        <f t="shared" si="61"/>
        <v>221078</v>
      </c>
      <c r="O238" t="s">
        <v>299</v>
      </c>
      <c r="P238" t="str">
        <f t="shared" si="49"/>
        <v>3996</v>
      </c>
      <c r="Q238" t="s">
        <v>36</v>
      </c>
      <c r="R238">
        <v>889996</v>
      </c>
      <c r="S238" t="s">
        <v>299</v>
      </c>
      <c r="T238" t="str">
        <f t="shared" si="50"/>
        <v>889</v>
      </c>
      <c r="U238" t="s">
        <v>198</v>
      </c>
      <c r="V238" t="str">
        <f t="shared" si="58"/>
        <v>60</v>
      </c>
      <c r="W238" t="s">
        <v>264</v>
      </c>
      <c r="X238" t="str">
        <f t="shared" si="59"/>
        <v>E5982</v>
      </c>
      <c r="Y238" t="s">
        <v>265</v>
      </c>
      <c r="Z238" t="s">
        <v>300</v>
      </c>
      <c r="AA238" t="s">
        <v>301</v>
      </c>
      <c r="AB238" t="str">
        <f>""</f>
        <v/>
      </c>
      <c r="AF238" t="s">
        <v>39</v>
      </c>
      <c r="AG238">
        <v>0</v>
      </c>
      <c r="AH238">
        <v>0</v>
      </c>
      <c r="AI238">
        <v>714.69</v>
      </c>
      <c r="AJ238">
        <v>0</v>
      </c>
    </row>
    <row r="239" spans="1:36" x14ac:dyDescent="0.3">
      <c r="A239" t="str">
        <f t="shared" si="47"/>
        <v>19</v>
      </c>
      <c r="B239" t="str">
        <f t="shared" si="55"/>
        <v>02</v>
      </c>
      <c r="C239" s="1">
        <v>43314.905428240738</v>
      </c>
      <c r="D239" t="str">
        <f t="shared" si="48"/>
        <v>V</v>
      </c>
      <c r="E239" t="s">
        <v>326</v>
      </c>
      <c r="I239" t="s">
        <v>125</v>
      </c>
      <c r="J239" s="2">
        <v>43322</v>
      </c>
      <c r="K239" t="s">
        <v>263</v>
      </c>
      <c r="L239" t="str">
        <f t="shared" si="60"/>
        <v>22</v>
      </c>
      <c r="M239" t="s">
        <v>260</v>
      </c>
      <c r="N239" t="str">
        <f t="shared" si="61"/>
        <v>221078</v>
      </c>
      <c r="O239" t="s">
        <v>299</v>
      </c>
      <c r="P239" t="str">
        <f t="shared" si="49"/>
        <v>3996</v>
      </c>
      <c r="Q239" t="s">
        <v>36</v>
      </c>
      <c r="R239">
        <v>889996</v>
      </c>
      <c r="S239" t="s">
        <v>299</v>
      </c>
      <c r="T239" t="str">
        <f t="shared" si="50"/>
        <v>889</v>
      </c>
      <c r="U239" t="s">
        <v>198</v>
      </c>
      <c r="V239" t="str">
        <f t="shared" si="58"/>
        <v>60</v>
      </c>
      <c r="W239" t="s">
        <v>264</v>
      </c>
      <c r="X239" t="str">
        <f t="shared" si="59"/>
        <v>E5982</v>
      </c>
      <c r="Y239" t="s">
        <v>265</v>
      </c>
      <c r="Z239" t="s">
        <v>300</v>
      </c>
      <c r="AA239" t="s">
        <v>301</v>
      </c>
      <c r="AB239" t="str">
        <f>""</f>
        <v/>
      </c>
      <c r="AF239" t="s">
        <v>39</v>
      </c>
      <c r="AG239">
        <v>0</v>
      </c>
      <c r="AH239">
        <v>0</v>
      </c>
      <c r="AI239">
        <v>90.12</v>
      </c>
      <c r="AJ239">
        <v>0</v>
      </c>
    </row>
    <row r="240" spans="1:36" x14ac:dyDescent="0.3">
      <c r="A240" t="str">
        <f t="shared" si="47"/>
        <v>19</v>
      </c>
      <c r="B240" t="str">
        <f t="shared" si="55"/>
        <v>02</v>
      </c>
      <c r="C240" s="1">
        <v>43321.362129629626</v>
      </c>
      <c r="D240" t="str">
        <f t="shared" si="48"/>
        <v>V</v>
      </c>
      <c r="E240" t="s">
        <v>313</v>
      </c>
      <c r="I240" t="s">
        <v>314</v>
      </c>
      <c r="J240" s="2">
        <v>43313</v>
      </c>
      <c r="K240" t="s">
        <v>263</v>
      </c>
      <c r="L240" t="str">
        <f t="shared" si="60"/>
        <v>22</v>
      </c>
      <c r="M240" t="s">
        <v>260</v>
      </c>
      <c r="N240" t="str">
        <f t="shared" si="61"/>
        <v>221078</v>
      </c>
      <c r="O240" t="s">
        <v>299</v>
      </c>
      <c r="P240" t="str">
        <f t="shared" si="49"/>
        <v>3996</v>
      </c>
      <c r="Q240" t="s">
        <v>36</v>
      </c>
      <c r="R240">
        <v>889996</v>
      </c>
      <c r="S240" t="s">
        <v>299</v>
      </c>
      <c r="T240" t="str">
        <f t="shared" si="50"/>
        <v>889</v>
      </c>
      <c r="U240" t="s">
        <v>198</v>
      </c>
      <c r="V240" t="str">
        <f t="shared" si="58"/>
        <v>60</v>
      </c>
      <c r="W240" t="s">
        <v>264</v>
      </c>
      <c r="X240" t="str">
        <f t="shared" si="59"/>
        <v>E5982</v>
      </c>
      <c r="Y240" t="s">
        <v>265</v>
      </c>
      <c r="Z240" t="s">
        <v>300</v>
      </c>
      <c r="AA240" t="s">
        <v>301</v>
      </c>
      <c r="AB240" t="str">
        <f>""</f>
        <v/>
      </c>
      <c r="AF240" t="s">
        <v>39</v>
      </c>
      <c r="AG240">
        <v>0</v>
      </c>
      <c r="AH240">
        <v>0</v>
      </c>
      <c r="AI240">
        <v>8.0500000000000007</v>
      </c>
      <c r="AJ240">
        <v>0</v>
      </c>
    </row>
    <row r="241" spans="1:36" x14ac:dyDescent="0.3">
      <c r="A241" t="str">
        <f t="shared" si="47"/>
        <v>19</v>
      </c>
      <c r="B241" t="str">
        <f t="shared" si="55"/>
        <v>02</v>
      </c>
      <c r="C241" s="1">
        <v>43321.49391203704</v>
      </c>
      <c r="D241" t="str">
        <f t="shared" si="48"/>
        <v>V</v>
      </c>
      <c r="E241" t="s">
        <v>323</v>
      </c>
      <c r="I241" t="s">
        <v>324</v>
      </c>
      <c r="J241" s="2">
        <v>43321</v>
      </c>
      <c r="K241" t="s">
        <v>263</v>
      </c>
      <c r="L241" t="str">
        <f t="shared" si="60"/>
        <v>22</v>
      </c>
      <c r="M241" t="s">
        <v>260</v>
      </c>
      <c r="N241" t="str">
        <f t="shared" si="61"/>
        <v>221078</v>
      </c>
      <c r="O241" t="s">
        <v>299</v>
      </c>
      <c r="P241" t="str">
        <f t="shared" si="49"/>
        <v>3996</v>
      </c>
      <c r="Q241" t="s">
        <v>36</v>
      </c>
      <c r="R241">
        <v>889996</v>
      </c>
      <c r="S241" t="s">
        <v>299</v>
      </c>
      <c r="T241" t="str">
        <f t="shared" si="50"/>
        <v>889</v>
      </c>
      <c r="U241" t="s">
        <v>198</v>
      </c>
      <c r="V241" t="str">
        <f t="shared" si="58"/>
        <v>60</v>
      </c>
      <c r="W241" t="s">
        <v>264</v>
      </c>
      <c r="X241" t="str">
        <f t="shared" si="59"/>
        <v>E5982</v>
      </c>
      <c r="Y241" t="s">
        <v>265</v>
      </c>
      <c r="Z241" t="s">
        <v>300</v>
      </c>
      <c r="AA241" t="s">
        <v>301</v>
      </c>
      <c r="AB241" t="str">
        <f>""</f>
        <v/>
      </c>
      <c r="AF241" t="s">
        <v>39</v>
      </c>
      <c r="AG241">
        <v>0</v>
      </c>
      <c r="AH241">
        <v>0</v>
      </c>
      <c r="AI241">
        <v>217.86</v>
      </c>
      <c r="AJ241">
        <v>0</v>
      </c>
    </row>
    <row r="242" spans="1:36" x14ac:dyDescent="0.3">
      <c r="A242" t="str">
        <f t="shared" si="47"/>
        <v>19</v>
      </c>
      <c r="B242" t="str">
        <f t="shared" si="55"/>
        <v>02</v>
      </c>
      <c r="C242" s="1">
        <v>43321.49391203704</v>
      </c>
      <c r="D242" t="str">
        <f t="shared" si="48"/>
        <v>V</v>
      </c>
      <c r="E242" t="s">
        <v>323</v>
      </c>
      <c r="I242" t="s">
        <v>324</v>
      </c>
      <c r="J242" s="2">
        <v>43321</v>
      </c>
      <c r="K242" t="s">
        <v>263</v>
      </c>
      <c r="L242" t="str">
        <f t="shared" si="60"/>
        <v>22</v>
      </c>
      <c r="M242" t="s">
        <v>260</v>
      </c>
      <c r="N242" t="str">
        <f t="shared" si="61"/>
        <v>221078</v>
      </c>
      <c r="O242" t="s">
        <v>299</v>
      </c>
      <c r="P242" t="str">
        <f t="shared" si="49"/>
        <v>3996</v>
      </c>
      <c r="Q242" t="s">
        <v>36</v>
      </c>
      <c r="R242">
        <v>889996</v>
      </c>
      <c r="S242" t="s">
        <v>299</v>
      </c>
      <c r="T242" t="str">
        <f t="shared" si="50"/>
        <v>889</v>
      </c>
      <c r="U242" t="s">
        <v>198</v>
      </c>
      <c r="V242" t="str">
        <f t="shared" si="58"/>
        <v>60</v>
      </c>
      <c r="W242" t="s">
        <v>264</v>
      </c>
      <c r="X242" t="str">
        <f t="shared" si="59"/>
        <v>E5982</v>
      </c>
      <c r="Y242" t="s">
        <v>265</v>
      </c>
      <c r="Z242" t="s">
        <v>300</v>
      </c>
      <c r="AA242" t="s">
        <v>301</v>
      </c>
      <c r="AB242" t="str">
        <f>""</f>
        <v/>
      </c>
      <c r="AF242" t="s">
        <v>39</v>
      </c>
      <c r="AG242">
        <v>0</v>
      </c>
      <c r="AH242">
        <v>0</v>
      </c>
      <c r="AI242">
        <v>1039.54</v>
      </c>
      <c r="AJ242">
        <v>0</v>
      </c>
    </row>
    <row r="243" spans="1:36" x14ac:dyDescent="0.3">
      <c r="A243" t="str">
        <f t="shared" si="47"/>
        <v>19</v>
      </c>
      <c r="B243" t="str">
        <f t="shared" si="55"/>
        <v>02</v>
      </c>
      <c r="C243" s="1">
        <v>43321.493888888886</v>
      </c>
      <c r="D243" t="str">
        <f t="shared" si="48"/>
        <v>V</v>
      </c>
      <c r="E243" t="s">
        <v>323</v>
      </c>
      <c r="I243" t="s">
        <v>324</v>
      </c>
      <c r="J243" s="2">
        <v>43321</v>
      </c>
      <c r="K243" t="s">
        <v>263</v>
      </c>
      <c r="L243" t="str">
        <f t="shared" si="60"/>
        <v>22</v>
      </c>
      <c r="M243" t="s">
        <v>260</v>
      </c>
      <c r="N243" t="str">
        <f t="shared" si="61"/>
        <v>221078</v>
      </c>
      <c r="O243" t="s">
        <v>299</v>
      </c>
      <c r="P243" t="str">
        <f t="shared" si="49"/>
        <v>3996</v>
      </c>
      <c r="Q243" t="s">
        <v>36</v>
      </c>
      <c r="R243">
        <v>889996</v>
      </c>
      <c r="S243" t="s">
        <v>299</v>
      </c>
      <c r="T243" t="str">
        <f t="shared" si="50"/>
        <v>889</v>
      </c>
      <c r="U243" t="s">
        <v>198</v>
      </c>
      <c r="V243" t="str">
        <f t="shared" si="58"/>
        <v>60</v>
      </c>
      <c r="W243" t="s">
        <v>264</v>
      </c>
      <c r="X243" t="str">
        <f t="shared" si="59"/>
        <v>E5982</v>
      </c>
      <c r="Y243" t="s">
        <v>265</v>
      </c>
      <c r="Z243" t="s">
        <v>300</v>
      </c>
      <c r="AA243" t="s">
        <v>301</v>
      </c>
      <c r="AB243" t="str">
        <f>""</f>
        <v/>
      </c>
      <c r="AF243" t="s">
        <v>39</v>
      </c>
      <c r="AG243">
        <v>0</v>
      </c>
      <c r="AH243">
        <v>0</v>
      </c>
      <c r="AI243">
        <v>416.2</v>
      </c>
      <c r="AJ243">
        <v>0</v>
      </c>
    </row>
    <row r="244" spans="1:36" x14ac:dyDescent="0.3">
      <c r="A244" t="str">
        <f t="shared" si="47"/>
        <v>19</v>
      </c>
      <c r="B244" t="str">
        <f t="shared" si="55"/>
        <v>02</v>
      </c>
      <c r="C244" s="1">
        <v>43314.908182870371</v>
      </c>
      <c r="D244" t="str">
        <f t="shared" si="48"/>
        <v>V</v>
      </c>
      <c r="E244" t="s">
        <v>267</v>
      </c>
      <c r="I244" t="s">
        <v>125</v>
      </c>
      <c r="J244" s="2">
        <v>43322</v>
      </c>
      <c r="K244" t="s">
        <v>263</v>
      </c>
      <c r="L244" t="str">
        <f t="shared" si="60"/>
        <v>22</v>
      </c>
      <c r="M244" t="s">
        <v>260</v>
      </c>
      <c r="N244" t="str">
        <f t="shared" si="61"/>
        <v>221078</v>
      </c>
      <c r="O244" t="s">
        <v>299</v>
      </c>
      <c r="P244" t="str">
        <f t="shared" si="49"/>
        <v>3996</v>
      </c>
      <c r="Q244" t="s">
        <v>36</v>
      </c>
      <c r="R244">
        <v>889996</v>
      </c>
      <c r="S244" t="s">
        <v>299</v>
      </c>
      <c r="T244" t="str">
        <f t="shared" si="50"/>
        <v>889</v>
      </c>
      <c r="U244" t="s">
        <v>198</v>
      </c>
      <c r="V244" t="str">
        <f t="shared" si="58"/>
        <v>60</v>
      </c>
      <c r="W244" t="s">
        <v>264</v>
      </c>
      <c r="X244" t="str">
        <f t="shared" si="59"/>
        <v>E5982</v>
      </c>
      <c r="Y244" t="s">
        <v>265</v>
      </c>
      <c r="Z244" t="s">
        <v>300</v>
      </c>
      <c r="AA244" t="s">
        <v>301</v>
      </c>
      <c r="AB244" t="str">
        <f>""</f>
        <v/>
      </c>
      <c r="AF244" t="s">
        <v>39</v>
      </c>
      <c r="AG244">
        <v>0</v>
      </c>
      <c r="AH244">
        <v>0</v>
      </c>
      <c r="AI244">
        <v>16.309999999999999</v>
      </c>
      <c r="AJ244">
        <v>0</v>
      </c>
    </row>
    <row r="245" spans="1:36" x14ac:dyDescent="0.3">
      <c r="A245" t="str">
        <f t="shared" si="47"/>
        <v>19</v>
      </c>
      <c r="B245" t="str">
        <f t="shared" si="55"/>
        <v>02</v>
      </c>
      <c r="C245" s="1">
        <v>43314.908171296294</v>
      </c>
      <c r="D245" t="str">
        <f t="shared" si="48"/>
        <v>V</v>
      </c>
      <c r="E245" t="s">
        <v>267</v>
      </c>
      <c r="I245" t="s">
        <v>125</v>
      </c>
      <c r="J245" s="2">
        <v>43322</v>
      </c>
      <c r="K245" t="s">
        <v>263</v>
      </c>
      <c r="L245" t="str">
        <f t="shared" si="60"/>
        <v>22</v>
      </c>
      <c r="M245" t="s">
        <v>260</v>
      </c>
      <c r="N245" t="str">
        <f t="shared" si="61"/>
        <v>221078</v>
      </c>
      <c r="O245" t="s">
        <v>299</v>
      </c>
      <c r="P245" t="str">
        <f t="shared" si="49"/>
        <v>3996</v>
      </c>
      <c r="Q245" t="s">
        <v>36</v>
      </c>
      <c r="R245">
        <v>889996</v>
      </c>
      <c r="S245" t="s">
        <v>299</v>
      </c>
      <c r="T245" t="str">
        <f t="shared" si="50"/>
        <v>889</v>
      </c>
      <c r="U245" t="s">
        <v>198</v>
      </c>
      <c r="V245" t="str">
        <f t="shared" si="58"/>
        <v>60</v>
      </c>
      <c r="W245" t="s">
        <v>264</v>
      </c>
      <c r="X245" t="str">
        <f t="shared" si="59"/>
        <v>E5982</v>
      </c>
      <c r="Y245" t="s">
        <v>265</v>
      </c>
      <c r="Z245" t="s">
        <v>300</v>
      </c>
      <c r="AA245" t="s">
        <v>301</v>
      </c>
      <c r="AB245" t="str">
        <f>""</f>
        <v/>
      </c>
      <c r="AF245" t="s">
        <v>39</v>
      </c>
      <c r="AG245">
        <v>0</v>
      </c>
      <c r="AH245">
        <v>0</v>
      </c>
      <c r="AI245">
        <v>1.01</v>
      </c>
      <c r="AJ245">
        <v>0</v>
      </c>
    </row>
    <row r="246" spans="1:36" x14ac:dyDescent="0.3">
      <c r="A246" t="str">
        <f t="shared" si="47"/>
        <v>19</v>
      </c>
      <c r="B246" t="str">
        <f t="shared" si="55"/>
        <v>02</v>
      </c>
      <c r="C246" s="1">
        <v>43314.908171296294</v>
      </c>
      <c r="D246" t="str">
        <f t="shared" si="48"/>
        <v>V</v>
      </c>
      <c r="E246" t="s">
        <v>267</v>
      </c>
      <c r="I246" t="s">
        <v>125</v>
      </c>
      <c r="J246" s="2">
        <v>43322</v>
      </c>
      <c r="K246" t="s">
        <v>263</v>
      </c>
      <c r="L246" t="str">
        <f t="shared" si="60"/>
        <v>22</v>
      </c>
      <c r="M246" t="s">
        <v>260</v>
      </c>
      <c r="N246" t="str">
        <f t="shared" si="61"/>
        <v>221078</v>
      </c>
      <c r="O246" t="s">
        <v>299</v>
      </c>
      <c r="P246" t="str">
        <f t="shared" si="49"/>
        <v>3996</v>
      </c>
      <c r="Q246" t="s">
        <v>36</v>
      </c>
      <c r="R246">
        <v>889996</v>
      </c>
      <c r="S246" t="s">
        <v>299</v>
      </c>
      <c r="T246" t="str">
        <f t="shared" si="50"/>
        <v>889</v>
      </c>
      <c r="U246" t="s">
        <v>198</v>
      </c>
      <c r="V246" t="str">
        <f t="shared" si="58"/>
        <v>60</v>
      </c>
      <c r="W246" t="s">
        <v>264</v>
      </c>
      <c r="X246" t="str">
        <f t="shared" si="59"/>
        <v>E5982</v>
      </c>
      <c r="Y246" t="s">
        <v>265</v>
      </c>
      <c r="Z246" t="s">
        <v>300</v>
      </c>
      <c r="AA246" t="s">
        <v>301</v>
      </c>
      <c r="AB246" t="str">
        <f>""</f>
        <v/>
      </c>
      <c r="AF246" t="s">
        <v>39</v>
      </c>
      <c r="AG246">
        <v>0</v>
      </c>
      <c r="AH246">
        <v>0</v>
      </c>
      <c r="AI246">
        <v>259.61</v>
      </c>
      <c r="AJ246">
        <v>0</v>
      </c>
    </row>
    <row r="247" spans="1:36" x14ac:dyDescent="0.3">
      <c r="A247" t="str">
        <f t="shared" si="47"/>
        <v>19</v>
      </c>
      <c r="B247" t="str">
        <f t="shared" si="55"/>
        <v>02</v>
      </c>
      <c r="C247" s="1">
        <v>43334.614814814813</v>
      </c>
      <c r="D247" t="str">
        <f t="shared" si="48"/>
        <v>V</v>
      </c>
      <c r="E247" t="s">
        <v>335</v>
      </c>
      <c r="G247" t="s">
        <v>336</v>
      </c>
      <c r="I247" t="s">
        <v>337</v>
      </c>
      <c r="J247" s="2">
        <v>43334</v>
      </c>
      <c r="K247" t="s">
        <v>263</v>
      </c>
      <c r="L247" t="str">
        <f t="shared" si="60"/>
        <v>22</v>
      </c>
      <c r="M247" t="s">
        <v>260</v>
      </c>
      <c r="N247" t="str">
        <f t="shared" si="61"/>
        <v>221078</v>
      </c>
      <c r="O247" t="s">
        <v>299</v>
      </c>
      <c r="P247" t="str">
        <f t="shared" si="49"/>
        <v>3996</v>
      </c>
      <c r="Q247" t="s">
        <v>36</v>
      </c>
      <c r="R247">
        <v>889996</v>
      </c>
      <c r="S247" t="s">
        <v>299</v>
      </c>
      <c r="T247" t="str">
        <f t="shared" si="50"/>
        <v>889</v>
      </c>
      <c r="U247" t="s">
        <v>198</v>
      </c>
      <c r="V247" t="str">
        <f t="shared" si="58"/>
        <v>60</v>
      </c>
      <c r="W247" t="s">
        <v>264</v>
      </c>
      <c r="X247" t="str">
        <f t="shared" si="59"/>
        <v>E5982</v>
      </c>
      <c r="Y247" t="s">
        <v>265</v>
      </c>
      <c r="Z247" t="s">
        <v>300</v>
      </c>
      <c r="AA247" t="s">
        <v>301</v>
      </c>
      <c r="AB247" t="str">
        <f>""</f>
        <v/>
      </c>
      <c r="AF247" t="s">
        <v>39</v>
      </c>
      <c r="AG247">
        <v>0</v>
      </c>
      <c r="AH247">
        <v>0</v>
      </c>
      <c r="AI247">
        <v>5.5</v>
      </c>
      <c r="AJ247">
        <v>0</v>
      </c>
    </row>
    <row r="248" spans="1:36" x14ac:dyDescent="0.3">
      <c r="A248" t="str">
        <f t="shared" si="47"/>
        <v>19</v>
      </c>
      <c r="B248" t="str">
        <f t="shared" si="55"/>
        <v>02</v>
      </c>
      <c r="C248" s="1">
        <v>43334.614814814813</v>
      </c>
      <c r="D248" t="str">
        <f t="shared" si="48"/>
        <v>V</v>
      </c>
      <c r="E248" t="s">
        <v>335</v>
      </c>
      <c r="G248" t="s">
        <v>336</v>
      </c>
      <c r="I248" t="s">
        <v>337</v>
      </c>
      <c r="J248" s="2">
        <v>43334</v>
      </c>
      <c r="K248" t="s">
        <v>263</v>
      </c>
      <c r="L248" t="str">
        <f t="shared" si="60"/>
        <v>22</v>
      </c>
      <c r="M248" t="s">
        <v>260</v>
      </c>
      <c r="N248" t="str">
        <f t="shared" si="61"/>
        <v>221078</v>
      </c>
      <c r="O248" t="s">
        <v>299</v>
      </c>
      <c r="P248" t="str">
        <f t="shared" si="49"/>
        <v>3996</v>
      </c>
      <c r="Q248" t="s">
        <v>36</v>
      </c>
      <c r="R248">
        <v>889996</v>
      </c>
      <c r="S248" t="s">
        <v>299</v>
      </c>
      <c r="T248" t="str">
        <f t="shared" si="50"/>
        <v>889</v>
      </c>
      <c r="U248" t="s">
        <v>198</v>
      </c>
      <c r="V248" t="str">
        <f t="shared" si="58"/>
        <v>60</v>
      </c>
      <c r="W248" t="s">
        <v>264</v>
      </c>
      <c r="X248" t="str">
        <f t="shared" si="59"/>
        <v>E5982</v>
      </c>
      <c r="Y248" t="s">
        <v>265</v>
      </c>
      <c r="Z248" t="s">
        <v>300</v>
      </c>
      <c r="AA248" t="s">
        <v>301</v>
      </c>
      <c r="AB248" t="str">
        <f>""</f>
        <v/>
      </c>
      <c r="AF248" t="s">
        <v>39</v>
      </c>
      <c r="AG248">
        <v>0</v>
      </c>
      <c r="AH248">
        <v>0</v>
      </c>
      <c r="AI248">
        <v>10.24</v>
      </c>
      <c r="AJ248">
        <v>0</v>
      </c>
    </row>
    <row r="249" spans="1:36" x14ac:dyDescent="0.3">
      <c r="A249" t="str">
        <f t="shared" si="47"/>
        <v>19</v>
      </c>
      <c r="B249" t="str">
        <f t="shared" si="55"/>
        <v>02</v>
      </c>
      <c r="C249" s="1">
        <v>43334.614814814813</v>
      </c>
      <c r="D249" t="str">
        <f t="shared" si="48"/>
        <v>V</v>
      </c>
      <c r="E249" t="s">
        <v>335</v>
      </c>
      <c r="G249" t="s">
        <v>336</v>
      </c>
      <c r="I249" t="s">
        <v>337</v>
      </c>
      <c r="J249" s="2">
        <v>43334</v>
      </c>
      <c r="K249" t="s">
        <v>263</v>
      </c>
      <c r="L249" t="str">
        <f t="shared" si="60"/>
        <v>22</v>
      </c>
      <c r="M249" t="s">
        <v>260</v>
      </c>
      <c r="N249" t="str">
        <f t="shared" si="61"/>
        <v>221078</v>
      </c>
      <c r="O249" t="s">
        <v>299</v>
      </c>
      <c r="P249" t="str">
        <f t="shared" si="49"/>
        <v>3996</v>
      </c>
      <c r="Q249" t="s">
        <v>36</v>
      </c>
      <c r="R249">
        <v>889996</v>
      </c>
      <c r="S249" t="s">
        <v>299</v>
      </c>
      <c r="T249" t="str">
        <f t="shared" si="50"/>
        <v>889</v>
      </c>
      <c r="U249" t="s">
        <v>198</v>
      </c>
      <c r="V249" t="str">
        <f t="shared" si="58"/>
        <v>60</v>
      </c>
      <c r="W249" t="s">
        <v>264</v>
      </c>
      <c r="X249" t="str">
        <f t="shared" si="59"/>
        <v>E5982</v>
      </c>
      <c r="Y249" t="s">
        <v>265</v>
      </c>
      <c r="Z249" t="s">
        <v>300</v>
      </c>
      <c r="AA249" t="s">
        <v>301</v>
      </c>
      <c r="AB249" t="str">
        <f>""</f>
        <v/>
      </c>
      <c r="AF249" t="s">
        <v>39</v>
      </c>
      <c r="AG249">
        <v>0</v>
      </c>
      <c r="AH249">
        <v>0</v>
      </c>
      <c r="AI249">
        <v>14.33</v>
      </c>
      <c r="AJ249">
        <v>0</v>
      </c>
    </row>
    <row r="250" spans="1:36" x14ac:dyDescent="0.3">
      <c r="A250" t="str">
        <f t="shared" si="47"/>
        <v>19</v>
      </c>
      <c r="B250" t="str">
        <f t="shared" si="55"/>
        <v>02</v>
      </c>
      <c r="C250" s="1">
        <v>43334.698680555557</v>
      </c>
      <c r="D250" t="str">
        <f t="shared" si="48"/>
        <v>V</v>
      </c>
      <c r="E250" t="s">
        <v>332</v>
      </c>
      <c r="I250" t="s">
        <v>333</v>
      </c>
      <c r="J250" s="2">
        <v>43334</v>
      </c>
      <c r="K250" t="s">
        <v>263</v>
      </c>
      <c r="L250" t="str">
        <f t="shared" si="60"/>
        <v>22</v>
      </c>
      <c r="M250" t="s">
        <v>260</v>
      </c>
      <c r="N250" t="str">
        <f t="shared" si="61"/>
        <v>221078</v>
      </c>
      <c r="O250" t="s">
        <v>299</v>
      </c>
      <c r="P250" t="str">
        <f t="shared" si="49"/>
        <v>3996</v>
      </c>
      <c r="Q250" t="s">
        <v>36</v>
      </c>
      <c r="R250">
        <v>889996</v>
      </c>
      <c r="S250" t="s">
        <v>299</v>
      </c>
      <c r="T250" t="str">
        <f t="shared" si="50"/>
        <v>889</v>
      </c>
      <c r="U250" t="s">
        <v>198</v>
      </c>
      <c r="V250" t="str">
        <f t="shared" si="58"/>
        <v>60</v>
      </c>
      <c r="W250" t="s">
        <v>264</v>
      </c>
      <c r="X250" t="str">
        <f t="shared" si="59"/>
        <v>E5982</v>
      </c>
      <c r="Y250" t="s">
        <v>265</v>
      </c>
      <c r="Z250" t="s">
        <v>300</v>
      </c>
      <c r="AA250" t="s">
        <v>301</v>
      </c>
      <c r="AB250" t="str">
        <f>""</f>
        <v/>
      </c>
      <c r="AF250" t="s">
        <v>64</v>
      </c>
      <c r="AG250">
        <v>0</v>
      </c>
      <c r="AH250">
        <v>0</v>
      </c>
      <c r="AI250">
        <v>-90.12</v>
      </c>
      <c r="AJ250">
        <v>0</v>
      </c>
    </row>
    <row r="251" spans="1:36" x14ac:dyDescent="0.3">
      <c r="A251" t="str">
        <f t="shared" si="47"/>
        <v>19</v>
      </c>
      <c r="B251" t="str">
        <f t="shared" si="55"/>
        <v>02</v>
      </c>
      <c r="C251" s="1">
        <v>43334.698680555557</v>
      </c>
      <c r="D251" t="str">
        <f t="shared" si="48"/>
        <v>V</v>
      </c>
      <c r="E251" t="s">
        <v>332</v>
      </c>
      <c r="I251" t="s">
        <v>324</v>
      </c>
      <c r="J251" s="2">
        <v>43334</v>
      </c>
      <c r="K251" t="s">
        <v>263</v>
      </c>
      <c r="L251" t="str">
        <f t="shared" si="60"/>
        <v>22</v>
      </c>
      <c r="M251" t="s">
        <v>260</v>
      </c>
      <c r="N251" t="str">
        <f t="shared" si="61"/>
        <v>221078</v>
      </c>
      <c r="O251" t="s">
        <v>299</v>
      </c>
      <c r="P251" t="str">
        <f t="shared" si="49"/>
        <v>3996</v>
      </c>
      <c r="Q251" t="s">
        <v>36</v>
      </c>
      <c r="R251">
        <v>889996</v>
      </c>
      <c r="S251" t="s">
        <v>299</v>
      </c>
      <c r="T251" t="str">
        <f t="shared" si="50"/>
        <v>889</v>
      </c>
      <c r="U251" t="s">
        <v>198</v>
      </c>
      <c r="V251" t="str">
        <f t="shared" si="58"/>
        <v>60</v>
      </c>
      <c r="W251" t="s">
        <v>264</v>
      </c>
      <c r="X251" t="str">
        <f t="shared" si="59"/>
        <v>E5982</v>
      </c>
      <c r="Y251" t="s">
        <v>265</v>
      </c>
      <c r="Z251" t="s">
        <v>300</v>
      </c>
      <c r="AA251" t="s">
        <v>301</v>
      </c>
      <c r="AB251" t="str">
        <f>""</f>
        <v/>
      </c>
      <c r="AF251" t="s">
        <v>39</v>
      </c>
      <c r="AG251">
        <v>0</v>
      </c>
      <c r="AH251">
        <v>0</v>
      </c>
      <c r="AI251">
        <v>23.88</v>
      </c>
      <c r="AJ251">
        <v>0</v>
      </c>
    </row>
    <row r="252" spans="1:36" x14ac:dyDescent="0.3">
      <c r="A252" t="str">
        <f t="shared" si="47"/>
        <v>19</v>
      </c>
      <c r="B252" t="str">
        <f t="shared" si="55"/>
        <v>02</v>
      </c>
      <c r="C252" s="1">
        <v>43334.69866898148</v>
      </c>
      <c r="D252" t="str">
        <f t="shared" si="48"/>
        <v>V</v>
      </c>
      <c r="E252" t="s">
        <v>332</v>
      </c>
      <c r="I252" t="s">
        <v>333</v>
      </c>
      <c r="J252" s="2">
        <v>43334</v>
      </c>
      <c r="K252" t="s">
        <v>263</v>
      </c>
      <c r="L252" t="str">
        <f t="shared" si="60"/>
        <v>22</v>
      </c>
      <c r="M252" t="s">
        <v>260</v>
      </c>
      <c r="N252" t="str">
        <f t="shared" si="61"/>
        <v>221078</v>
      </c>
      <c r="O252" t="s">
        <v>299</v>
      </c>
      <c r="P252" t="str">
        <f t="shared" si="49"/>
        <v>3996</v>
      </c>
      <c r="Q252" t="s">
        <v>36</v>
      </c>
      <c r="R252">
        <v>889996</v>
      </c>
      <c r="S252" t="s">
        <v>299</v>
      </c>
      <c r="T252" t="str">
        <f t="shared" si="50"/>
        <v>889</v>
      </c>
      <c r="U252" t="s">
        <v>198</v>
      </c>
      <c r="V252" t="str">
        <f t="shared" si="58"/>
        <v>60</v>
      </c>
      <c r="W252" t="s">
        <v>264</v>
      </c>
      <c r="X252" t="str">
        <f t="shared" si="59"/>
        <v>E5982</v>
      </c>
      <c r="Y252" t="s">
        <v>265</v>
      </c>
      <c r="Z252" t="s">
        <v>300</v>
      </c>
      <c r="AA252" t="s">
        <v>301</v>
      </c>
      <c r="AB252" t="str">
        <f>""</f>
        <v/>
      </c>
      <c r="AF252" t="s">
        <v>64</v>
      </c>
      <c r="AG252">
        <v>0</v>
      </c>
      <c r="AH252">
        <v>0</v>
      </c>
      <c r="AI252">
        <v>-23.88</v>
      </c>
      <c r="AJ252">
        <v>0</v>
      </c>
    </row>
    <row r="253" spans="1:36" x14ac:dyDescent="0.3">
      <c r="A253" t="str">
        <f t="shared" si="47"/>
        <v>19</v>
      </c>
      <c r="B253" t="str">
        <f t="shared" si="55"/>
        <v>02</v>
      </c>
      <c r="C253" s="1">
        <v>43334.698680555557</v>
      </c>
      <c r="D253" t="str">
        <f t="shared" si="48"/>
        <v>V</v>
      </c>
      <c r="E253" t="s">
        <v>332</v>
      </c>
      <c r="I253" t="s">
        <v>324</v>
      </c>
      <c r="J253" s="2">
        <v>43334</v>
      </c>
      <c r="K253" t="s">
        <v>263</v>
      </c>
      <c r="L253" t="str">
        <f t="shared" si="60"/>
        <v>22</v>
      </c>
      <c r="M253" t="s">
        <v>260</v>
      </c>
      <c r="N253" t="str">
        <f t="shared" si="61"/>
        <v>221078</v>
      </c>
      <c r="O253" t="s">
        <v>299</v>
      </c>
      <c r="P253" t="str">
        <f t="shared" si="49"/>
        <v>3996</v>
      </c>
      <c r="Q253" t="s">
        <v>36</v>
      </c>
      <c r="R253">
        <v>889996</v>
      </c>
      <c r="S253" t="s">
        <v>299</v>
      </c>
      <c r="T253" t="str">
        <f t="shared" si="50"/>
        <v>889</v>
      </c>
      <c r="U253" t="s">
        <v>198</v>
      </c>
      <c r="V253" t="str">
        <f t="shared" si="58"/>
        <v>60</v>
      </c>
      <c r="W253" t="s">
        <v>264</v>
      </c>
      <c r="X253" t="str">
        <f t="shared" si="59"/>
        <v>E5982</v>
      </c>
      <c r="Y253" t="s">
        <v>265</v>
      </c>
      <c r="Z253" t="s">
        <v>300</v>
      </c>
      <c r="AA253" t="s">
        <v>301</v>
      </c>
      <c r="AB253" t="str">
        <f>""</f>
        <v/>
      </c>
      <c r="AF253" t="s">
        <v>39</v>
      </c>
      <c r="AG253">
        <v>0</v>
      </c>
      <c r="AH253">
        <v>0</v>
      </c>
      <c r="AI253">
        <v>90.12</v>
      </c>
      <c r="AJ253">
        <v>0</v>
      </c>
    </row>
    <row r="254" spans="1:36" x14ac:dyDescent="0.3">
      <c r="A254" t="str">
        <f t="shared" si="47"/>
        <v>19</v>
      </c>
      <c r="B254" t="str">
        <f t="shared" si="55"/>
        <v>02</v>
      </c>
      <c r="C254" s="1">
        <v>43333.929108796299</v>
      </c>
      <c r="D254" t="str">
        <f t="shared" si="48"/>
        <v>V</v>
      </c>
      <c r="E254" t="s">
        <v>330</v>
      </c>
      <c r="I254" t="s">
        <v>334</v>
      </c>
      <c r="J254" s="2">
        <v>43333</v>
      </c>
      <c r="K254" t="s">
        <v>263</v>
      </c>
      <c r="L254" t="str">
        <f t="shared" si="60"/>
        <v>22</v>
      </c>
      <c r="M254" t="s">
        <v>260</v>
      </c>
      <c r="N254" t="str">
        <f t="shared" si="61"/>
        <v>221078</v>
      </c>
      <c r="O254" t="s">
        <v>299</v>
      </c>
      <c r="P254" t="str">
        <f t="shared" si="49"/>
        <v>3996</v>
      </c>
      <c r="Q254" t="s">
        <v>36</v>
      </c>
      <c r="R254">
        <v>889996</v>
      </c>
      <c r="S254" t="s">
        <v>299</v>
      </c>
      <c r="T254" t="str">
        <f t="shared" si="50"/>
        <v>889</v>
      </c>
      <c r="U254" t="s">
        <v>198</v>
      </c>
      <c r="V254" t="str">
        <f t="shared" si="58"/>
        <v>60</v>
      </c>
      <c r="W254" t="s">
        <v>264</v>
      </c>
      <c r="X254" t="str">
        <f t="shared" si="59"/>
        <v>E5982</v>
      </c>
      <c r="Y254" t="s">
        <v>265</v>
      </c>
      <c r="Z254" t="s">
        <v>300</v>
      </c>
      <c r="AA254" t="s">
        <v>301</v>
      </c>
      <c r="AB254" t="str">
        <f>""</f>
        <v/>
      </c>
      <c r="AF254" t="s">
        <v>39</v>
      </c>
      <c r="AG254">
        <v>0</v>
      </c>
      <c r="AH254">
        <v>0</v>
      </c>
      <c r="AI254">
        <v>83.54</v>
      </c>
      <c r="AJ254">
        <v>0</v>
      </c>
    </row>
    <row r="255" spans="1:36" x14ac:dyDescent="0.3">
      <c r="A255" t="str">
        <f t="shared" si="47"/>
        <v>19</v>
      </c>
      <c r="B255" t="str">
        <f t="shared" si="55"/>
        <v>02</v>
      </c>
      <c r="C255" s="1">
        <v>43333.929097222222</v>
      </c>
      <c r="D255" t="str">
        <f t="shared" si="48"/>
        <v>V</v>
      </c>
      <c r="E255" t="s">
        <v>330</v>
      </c>
      <c r="I255" t="s">
        <v>331</v>
      </c>
      <c r="J255" s="2">
        <v>43333</v>
      </c>
      <c r="K255" t="s">
        <v>263</v>
      </c>
      <c r="L255" t="str">
        <f t="shared" si="60"/>
        <v>22</v>
      </c>
      <c r="M255" t="s">
        <v>260</v>
      </c>
      <c r="N255" t="str">
        <f t="shared" si="61"/>
        <v>221078</v>
      </c>
      <c r="O255" t="s">
        <v>299</v>
      </c>
      <c r="P255" t="str">
        <f t="shared" si="49"/>
        <v>3996</v>
      </c>
      <c r="Q255" t="s">
        <v>36</v>
      </c>
      <c r="R255">
        <v>889996</v>
      </c>
      <c r="S255" t="s">
        <v>299</v>
      </c>
      <c r="T255" t="str">
        <f t="shared" si="50"/>
        <v>889</v>
      </c>
      <c r="U255" t="s">
        <v>198</v>
      </c>
      <c r="V255" t="str">
        <f t="shared" si="58"/>
        <v>60</v>
      </c>
      <c r="W255" t="s">
        <v>264</v>
      </c>
      <c r="X255" t="str">
        <f t="shared" si="59"/>
        <v>E5982</v>
      </c>
      <c r="Y255" t="s">
        <v>265</v>
      </c>
      <c r="Z255" t="s">
        <v>300</v>
      </c>
      <c r="AA255" t="s">
        <v>301</v>
      </c>
      <c r="AB255" t="str">
        <f>""</f>
        <v/>
      </c>
      <c r="AF255" t="s">
        <v>64</v>
      </c>
      <c r="AG255">
        <v>0</v>
      </c>
      <c r="AH255">
        <v>0</v>
      </c>
      <c r="AI255">
        <v>-83.54</v>
      </c>
      <c r="AJ255">
        <v>0</v>
      </c>
    </row>
    <row r="256" spans="1:36" x14ac:dyDescent="0.3">
      <c r="A256" t="str">
        <f t="shared" si="47"/>
        <v>19</v>
      </c>
      <c r="B256" t="str">
        <f t="shared" si="55"/>
        <v>02</v>
      </c>
      <c r="C256" s="1">
        <v>43333.929085648146</v>
      </c>
      <c r="D256" t="str">
        <f t="shared" si="48"/>
        <v>V</v>
      </c>
      <c r="E256" t="s">
        <v>330</v>
      </c>
      <c r="I256" t="s">
        <v>334</v>
      </c>
      <c r="J256" s="2">
        <v>43333</v>
      </c>
      <c r="K256" t="s">
        <v>263</v>
      </c>
      <c r="L256" t="str">
        <f t="shared" si="60"/>
        <v>22</v>
      </c>
      <c r="M256" t="s">
        <v>260</v>
      </c>
      <c r="N256" t="str">
        <f t="shared" si="61"/>
        <v>221078</v>
      </c>
      <c r="O256" t="s">
        <v>299</v>
      </c>
      <c r="P256" t="str">
        <f t="shared" si="49"/>
        <v>3996</v>
      </c>
      <c r="Q256" t="s">
        <v>36</v>
      </c>
      <c r="R256">
        <v>889996</v>
      </c>
      <c r="S256" t="s">
        <v>299</v>
      </c>
      <c r="T256" t="str">
        <f t="shared" si="50"/>
        <v>889</v>
      </c>
      <c r="U256" t="s">
        <v>198</v>
      </c>
      <c r="V256" t="str">
        <f t="shared" si="58"/>
        <v>60</v>
      </c>
      <c r="W256" t="s">
        <v>264</v>
      </c>
      <c r="X256" t="str">
        <f t="shared" si="59"/>
        <v>E5982</v>
      </c>
      <c r="Y256" t="s">
        <v>265</v>
      </c>
      <c r="Z256" t="s">
        <v>300</v>
      </c>
      <c r="AA256" t="s">
        <v>301</v>
      </c>
      <c r="AB256" t="str">
        <f>""</f>
        <v/>
      </c>
      <c r="AF256" t="s">
        <v>39</v>
      </c>
      <c r="AG256">
        <v>0</v>
      </c>
      <c r="AH256">
        <v>0</v>
      </c>
      <c r="AI256">
        <v>22.14</v>
      </c>
      <c r="AJ256">
        <v>0</v>
      </c>
    </row>
    <row r="257" spans="1:36" x14ac:dyDescent="0.3">
      <c r="A257" t="str">
        <f t="shared" si="47"/>
        <v>19</v>
      </c>
      <c r="B257" t="str">
        <f t="shared" si="55"/>
        <v>02</v>
      </c>
      <c r="C257" s="1">
        <v>43333.929074074076</v>
      </c>
      <c r="D257" t="str">
        <f t="shared" si="48"/>
        <v>V</v>
      </c>
      <c r="E257" t="s">
        <v>330</v>
      </c>
      <c r="I257" t="s">
        <v>331</v>
      </c>
      <c r="J257" s="2">
        <v>43333</v>
      </c>
      <c r="K257" t="s">
        <v>263</v>
      </c>
      <c r="L257" t="str">
        <f t="shared" si="60"/>
        <v>22</v>
      </c>
      <c r="M257" t="s">
        <v>260</v>
      </c>
      <c r="N257" t="str">
        <f t="shared" si="61"/>
        <v>221078</v>
      </c>
      <c r="O257" t="s">
        <v>299</v>
      </c>
      <c r="P257" t="str">
        <f t="shared" si="49"/>
        <v>3996</v>
      </c>
      <c r="Q257" t="s">
        <v>36</v>
      </c>
      <c r="R257">
        <v>889996</v>
      </c>
      <c r="S257" t="s">
        <v>299</v>
      </c>
      <c r="T257" t="str">
        <f t="shared" si="50"/>
        <v>889</v>
      </c>
      <c r="U257" t="s">
        <v>198</v>
      </c>
      <c r="V257" t="str">
        <f t="shared" si="58"/>
        <v>60</v>
      </c>
      <c r="W257" t="s">
        <v>264</v>
      </c>
      <c r="X257" t="str">
        <f t="shared" si="59"/>
        <v>E5982</v>
      </c>
      <c r="Y257" t="s">
        <v>265</v>
      </c>
      <c r="Z257" t="s">
        <v>300</v>
      </c>
      <c r="AA257" t="s">
        <v>301</v>
      </c>
      <c r="AB257" t="str">
        <f>""</f>
        <v/>
      </c>
      <c r="AF257" t="s">
        <v>64</v>
      </c>
      <c r="AG257">
        <v>0</v>
      </c>
      <c r="AH257">
        <v>0</v>
      </c>
      <c r="AI257">
        <v>-22.14</v>
      </c>
      <c r="AJ257">
        <v>0</v>
      </c>
    </row>
    <row r="258" spans="1:36" x14ac:dyDescent="0.3">
      <c r="A258" t="str">
        <f t="shared" ref="A258:A321" si="62">"19"</f>
        <v>19</v>
      </c>
      <c r="B258" t="str">
        <f t="shared" si="55"/>
        <v>02</v>
      </c>
      <c r="C258" s="1">
        <v>43332.583321759259</v>
      </c>
      <c r="D258" t="str">
        <f t="shared" ref="D258:D321" si="63">"V"</f>
        <v>V</v>
      </c>
      <c r="E258" t="s">
        <v>303</v>
      </c>
      <c r="G258" t="s">
        <v>298</v>
      </c>
      <c r="I258" t="s">
        <v>298</v>
      </c>
      <c r="J258" s="2">
        <v>43327</v>
      </c>
      <c r="K258" t="s">
        <v>263</v>
      </c>
      <c r="L258" t="str">
        <f t="shared" si="60"/>
        <v>22</v>
      </c>
      <c r="M258" t="s">
        <v>260</v>
      </c>
      <c r="N258" t="str">
        <f t="shared" si="61"/>
        <v>221078</v>
      </c>
      <c r="O258" t="s">
        <v>299</v>
      </c>
      <c r="P258" t="str">
        <f t="shared" ref="P258:P321" si="64">"3996"</f>
        <v>3996</v>
      </c>
      <c r="Q258" t="s">
        <v>36</v>
      </c>
      <c r="R258">
        <v>889996</v>
      </c>
      <c r="S258" t="s">
        <v>299</v>
      </c>
      <c r="T258" t="str">
        <f t="shared" ref="T258:T321" si="65">"889"</f>
        <v>889</v>
      </c>
      <c r="U258" t="s">
        <v>198</v>
      </c>
      <c r="V258" t="str">
        <f t="shared" si="58"/>
        <v>60</v>
      </c>
      <c r="W258" t="s">
        <v>264</v>
      </c>
      <c r="X258" t="str">
        <f t="shared" si="59"/>
        <v>E5982</v>
      </c>
      <c r="Y258" t="s">
        <v>265</v>
      </c>
      <c r="Z258" t="s">
        <v>300</v>
      </c>
      <c r="AA258" t="s">
        <v>301</v>
      </c>
      <c r="AB258" t="str">
        <f>""</f>
        <v/>
      </c>
      <c r="AF258" t="s">
        <v>39</v>
      </c>
      <c r="AG258">
        <v>0</v>
      </c>
      <c r="AH258">
        <v>0</v>
      </c>
      <c r="AI258">
        <v>3.65</v>
      </c>
      <c r="AJ258">
        <v>0</v>
      </c>
    </row>
    <row r="259" spans="1:36" x14ac:dyDescent="0.3">
      <c r="A259" t="str">
        <f t="shared" si="62"/>
        <v>19</v>
      </c>
      <c r="B259" t="str">
        <f t="shared" si="55"/>
        <v>02</v>
      </c>
      <c r="C259" s="1">
        <v>43332.336180555554</v>
      </c>
      <c r="D259" t="str">
        <f t="shared" si="63"/>
        <v>V</v>
      </c>
      <c r="E259" t="s">
        <v>316</v>
      </c>
      <c r="G259" t="s">
        <v>317</v>
      </c>
      <c r="I259" t="s">
        <v>318</v>
      </c>
      <c r="J259" s="2">
        <v>43315</v>
      </c>
      <c r="K259" t="s">
        <v>263</v>
      </c>
      <c r="L259" t="str">
        <f t="shared" si="60"/>
        <v>22</v>
      </c>
      <c r="M259" t="s">
        <v>260</v>
      </c>
      <c r="N259" t="str">
        <f t="shared" si="61"/>
        <v>221078</v>
      </c>
      <c r="O259" t="s">
        <v>299</v>
      </c>
      <c r="P259" t="str">
        <f t="shared" si="64"/>
        <v>3996</v>
      </c>
      <c r="Q259" t="s">
        <v>36</v>
      </c>
      <c r="R259">
        <v>889996</v>
      </c>
      <c r="S259" t="s">
        <v>299</v>
      </c>
      <c r="T259" t="str">
        <f t="shared" si="65"/>
        <v>889</v>
      </c>
      <c r="U259" t="s">
        <v>198</v>
      </c>
      <c r="V259" t="str">
        <f t="shared" si="58"/>
        <v>60</v>
      </c>
      <c r="W259" t="s">
        <v>264</v>
      </c>
      <c r="X259" t="str">
        <f t="shared" si="59"/>
        <v>E5982</v>
      </c>
      <c r="Y259" t="s">
        <v>265</v>
      </c>
      <c r="Z259" t="s">
        <v>300</v>
      </c>
      <c r="AA259" t="s">
        <v>301</v>
      </c>
      <c r="AB259" t="str">
        <f>""</f>
        <v/>
      </c>
      <c r="AF259" t="s">
        <v>39</v>
      </c>
      <c r="AG259">
        <v>0</v>
      </c>
      <c r="AH259">
        <v>0</v>
      </c>
      <c r="AI259">
        <v>8.24</v>
      </c>
      <c r="AJ259">
        <v>0</v>
      </c>
    </row>
    <row r="260" spans="1:36" x14ac:dyDescent="0.3">
      <c r="A260" t="str">
        <f t="shared" si="62"/>
        <v>19</v>
      </c>
      <c r="B260" t="str">
        <f t="shared" si="55"/>
        <v>02</v>
      </c>
      <c r="C260" s="1">
        <v>43332.584027777775</v>
      </c>
      <c r="D260" t="str">
        <f t="shared" si="63"/>
        <v>V</v>
      </c>
      <c r="E260" t="s">
        <v>304</v>
      </c>
      <c r="G260" t="s">
        <v>298</v>
      </c>
      <c r="I260" t="s">
        <v>298</v>
      </c>
      <c r="J260" s="2">
        <v>43315</v>
      </c>
      <c r="K260" t="s">
        <v>263</v>
      </c>
      <c r="L260" t="str">
        <f t="shared" si="60"/>
        <v>22</v>
      </c>
      <c r="M260" t="s">
        <v>260</v>
      </c>
      <c r="N260" t="str">
        <f t="shared" si="61"/>
        <v>221078</v>
      </c>
      <c r="O260" t="s">
        <v>299</v>
      </c>
      <c r="P260" t="str">
        <f t="shared" si="64"/>
        <v>3996</v>
      </c>
      <c r="Q260" t="s">
        <v>36</v>
      </c>
      <c r="R260">
        <v>889996</v>
      </c>
      <c r="S260" t="s">
        <v>299</v>
      </c>
      <c r="T260" t="str">
        <f t="shared" si="65"/>
        <v>889</v>
      </c>
      <c r="U260" t="s">
        <v>198</v>
      </c>
      <c r="V260" t="str">
        <f t="shared" si="58"/>
        <v>60</v>
      </c>
      <c r="W260" t="s">
        <v>264</v>
      </c>
      <c r="X260" t="str">
        <f t="shared" si="59"/>
        <v>E5982</v>
      </c>
      <c r="Y260" t="s">
        <v>265</v>
      </c>
      <c r="Z260" t="s">
        <v>300</v>
      </c>
      <c r="AA260" t="s">
        <v>301</v>
      </c>
      <c r="AB260" t="str">
        <f>""</f>
        <v/>
      </c>
      <c r="AF260" t="s">
        <v>39</v>
      </c>
      <c r="AG260">
        <v>0</v>
      </c>
      <c r="AH260">
        <v>0</v>
      </c>
      <c r="AI260">
        <v>9.3000000000000007</v>
      </c>
      <c r="AJ260">
        <v>0</v>
      </c>
    </row>
    <row r="261" spans="1:36" x14ac:dyDescent="0.3">
      <c r="A261" t="str">
        <f t="shared" si="62"/>
        <v>19</v>
      </c>
      <c r="B261" t="str">
        <f t="shared" si="55"/>
        <v>02</v>
      </c>
      <c r="C261" s="1">
        <v>43332.584027777775</v>
      </c>
      <c r="D261" t="str">
        <f t="shared" si="63"/>
        <v>V</v>
      </c>
      <c r="E261" t="s">
        <v>297</v>
      </c>
      <c r="G261" t="s">
        <v>298</v>
      </c>
      <c r="I261" t="s">
        <v>298</v>
      </c>
      <c r="J261" s="2">
        <v>43327</v>
      </c>
      <c r="K261" t="s">
        <v>263</v>
      </c>
      <c r="L261" t="str">
        <f t="shared" si="60"/>
        <v>22</v>
      </c>
      <c r="M261" t="s">
        <v>260</v>
      </c>
      <c r="N261" t="str">
        <f t="shared" si="61"/>
        <v>221078</v>
      </c>
      <c r="O261" t="s">
        <v>299</v>
      </c>
      <c r="P261" t="str">
        <f t="shared" si="64"/>
        <v>3996</v>
      </c>
      <c r="Q261" t="s">
        <v>36</v>
      </c>
      <c r="R261">
        <v>889996</v>
      </c>
      <c r="S261" t="s">
        <v>299</v>
      </c>
      <c r="T261" t="str">
        <f t="shared" si="65"/>
        <v>889</v>
      </c>
      <c r="U261" t="s">
        <v>198</v>
      </c>
      <c r="V261" t="str">
        <f t="shared" si="58"/>
        <v>60</v>
      </c>
      <c r="W261" t="s">
        <v>264</v>
      </c>
      <c r="X261" t="str">
        <f t="shared" si="59"/>
        <v>E5982</v>
      </c>
      <c r="Y261" t="s">
        <v>265</v>
      </c>
      <c r="Z261" t="s">
        <v>300</v>
      </c>
      <c r="AA261" t="s">
        <v>301</v>
      </c>
      <c r="AB261" t="str">
        <f>""</f>
        <v/>
      </c>
      <c r="AF261" t="s">
        <v>39</v>
      </c>
      <c r="AG261">
        <v>0</v>
      </c>
      <c r="AH261">
        <v>0</v>
      </c>
      <c r="AI261">
        <v>9.3000000000000007</v>
      </c>
      <c r="AJ261">
        <v>0</v>
      </c>
    </row>
    <row r="262" spans="1:36" x14ac:dyDescent="0.3">
      <c r="A262" t="str">
        <f t="shared" si="62"/>
        <v>19</v>
      </c>
      <c r="B262" t="str">
        <f t="shared" si="55"/>
        <v>02</v>
      </c>
      <c r="C262" s="1">
        <v>43328.915254629632</v>
      </c>
      <c r="D262" t="str">
        <f t="shared" si="63"/>
        <v>V</v>
      </c>
      <c r="E262" t="s">
        <v>268</v>
      </c>
      <c r="I262" t="s">
        <v>127</v>
      </c>
      <c r="J262" s="2">
        <v>43336</v>
      </c>
      <c r="K262" t="s">
        <v>263</v>
      </c>
      <c r="L262" t="str">
        <f t="shared" si="60"/>
        <v>22</v>
      </c>
      <c r="M262" t="s">
        <v>260</v>
      </c>
      <c r="N262" t="str">
        <f t="shared" si="61"/>
        <v>221078</v>
      </c>
      <c r="O262" t="s">
        <v>299</v>
      </c>
      <c r="P262" t="str">
        <f t="shared" si="64"/>
        <v>3996</v>
      </c>
      <c r="Q262" t="s">
        <v>36</v>
      </c>
      <c r="R262">
        <v>889996</v>
      </c>
      <c r="S262" t="s">
        <v>299</v>
      </c>
      <c r="T262" t="str">
        <f t="shared" si="65"/>
        <v>889</v>
      </c>
      <c r="U262" t="s">
        <v>198</v>
      </c>
      <c r="V262" t="str">
        <f t="shared" si="58"/>
        <v>60</v>
      </c>
      <c r="W262" t="s">
        <v>264</v>
      </c>
      <c r="X262" t="str">
        <f t="shared" si="59"/>
        <v>E5982</v>
      </c>
      <c r="Y262" t="s">
        <v>265</v>
      </c>
      <c r="Z262" t="s">
        <v>300</v>
      </c>
      <c r="AA262" t="s">
        <v>301</v>
      </c>
      <c r="AB262" t="str">
        <f>""</f>
        <v/>
      </c>
      <c r="AF262" t="s">
        <v>39</v>
      </c>
      <c r="AG262">
        <v>0</v>
      </c>
      <c r="AH262">
        <v>0</v>
      </c>
      <c r="AI262">
        <v>16.190000000000001</v>
      </c>
      <c r="AJ262">
        <v>0</v>
      </c>
    </row>
    <row r="263" spans="1:36" x14ac:dyDescent="0.3">
      <c r="A263" t="str">
        <f t="shared" si="62"/>
        <v>19</v>
      </c>
      <c r="B263" t="str">
        <f t="shared" si="55"/>
        <v>02</v>
      </c>
      <c r="C263" s="1">
        <v>43328.915254629632</v>
      </c>
      <c r="D263" t="str">
        <f t="shared" si="63"/>
        <v>V</v>
      </c>
      <c r="E263" t="s">
        <v>268</v>
      </c>
      <c r="I263" t="s">
        <v>127</v>
      </c>
      <c r="J263" s="2">
        <v>43336</v>
      </c>
      <c r="K263" t="s">
        <v>263</v>
      </c>
      <c r="L263" t="str">
        <f t="shared" si="60"/>
        <v>22</v>
      </c>
      <c r="M263" t="s">
        <v>260</v>
      </c>
      <c r="N263" t="str">
        <f t="shared" si="61"/>
        <v>221078</v>
      </c>
      <c r="O263" t="s">
        <v>299</v>
      </c>
      <c r="P263" t="str">
        <f t="shared" si="64"/>
        <v>3996</v>
      </c>
      <c r="Q263" t="s">
        <v>36</v>
      </c>
      <c r="R263">
        <v>889996</v>
      </c>
      <c r="S263" t="s">
        <v>299</v>
      </c>
      <c r="T263" t="str">
        <f t="shared" si="65"/>
        <v>889</v>
      </c>
      <c r="U263" t="s">
        <v>198</v>
      </c>
      <c r="V263" t="str">
        <f t="shared" si="58"/>
        <v>60</v>
      </c>
      <c r="W263" t="s">
        <v>264</v>
      </c>
      <c r="X263" t="str">
        <f t="shared" si="59"/>
        <v>E5982</v>
      </c>
      <c r="Y263" t="s">
        <v>265</v>
      </c>
      <c r="Z263" t="s">
        <v>300</v>
      </c>
      <c r="AA263" t="s">
        <v>301</v>
      </c>
      <c r="AB263" t="str">
        <f>""</f>
        <v/>
      </c>
      <c r="AF263" t="s">
        <v>39</v>
      </c>
      <c r="AG263">
        <v>0</v>
      </c>
      <c r="AH263">
        <v>0</v>
      </c>
      <c r="AI263">
        <v>269.2</v>
      </c>
      <c r="AJ263">
        <v>0</v>
      </c>
    </row>
    <row r="264" spans="1:36" x14ac:dyDescent="0.3">
      <c r="A264" t="str">
        <f t="shared" si="62"/>
        <v>19</v>
      </c>
      <c r="B264" t="str">
        <f t="shared" si="55"/>
        <v>02</v>
      </c>
      <c r="C264" s="1">
        <v>43328.915254629632</v>
      </c>
      <c r="D264" t="str">
        <f t="shared" si="63"/>
        <v>V</v>
      </c>
      <c r="E264" t="s">
        <v>268</v>
      </c>
      <c r="I264" t="s">
        <v>127</v>
      </c>
      <c r="J264" s="2">
        <v>43336</v>
      </c>
      <c r="K264" t="s">
        <v>263</v>
      </c>
      <c r="L264" t="str">
        <f t="shared" si="60"/>
        <v>22</v>
      </c>
      <c r="M264" t="s">
        <v>260</v>
      </c>
      <c r="N264" t="str">
        <f t="shared" si="61"/>
        <v>221078</v>
      </c>
      <c r="O264" t="s">
        <v>299</v>
      </c>
      <c r="P264" t="str">
        <f t="shared" si="64"/>
        <v>3996</v>
      </c>
      <c r="Q264" t="s">
        <v>36</v>
      </c>
      <c r="R264">
        <v>889996</v>
      </c>
      <c r="S264" t="s">
        <v>299</v>
      </c>
      <c r="T264" t="str">
        <f t="shared" si="65"/>
        <v>889</v>
      </c>
      <c r="U264" t="s">
        <v>198</v>
      </c>
      <c r="V264" t="str">
        <f t="shared" si="58"/>
        <v>60</v>
      </c>
      <c r="W264" t="s">
        <v>264</v>
      </c>
      <c r="X264" t="str">
        <f t="shared" si="59"/>
        <v>E5982</v>
      </c>
      <c r="Y264" t="s">
        <v>265</v>
      </c>
      <c r="Z264" t="s">
        <v>300</v>
      </c>
      <c r="AA264" t="s">
        <v>301</v>
      </c>
      <c r="AB264" t="str">
        <f>""</f>
        <v/>
      </c>
      <c r="AF264" t="s">
        <v>39</v>
      </c>
      <c r="AG264">
        <v>0</v>
      </c>
      <c r="AH264">
        <v>0</v>
      </c>
      <c r="AI264">
        <v>100.36</v>
      </c>
      <c r="AJ264">
        <v>0</v>
      </c>
    </row>
    <row r="265" spans="1:36" x14ac:dyDescent="0.3">
      <c r="A265" t="str">
        <f t="shared" si="62"/>
        <v>19</v>
      </c>
      <c r="B265" t="str">
        <f t="shared" si="55"/>
        <v>02</v>
      </c>
      <c r="C265" s="1">
        <v>43328.912291666667</v>
      </c>
      <c r="D265" t="str">
        <f t="shared" si="63"/>
        <v>V</v>
      </c>
      <c r="E265" t="s">
        <v>327</v>
      </c>
      <c r="I265" t="s">
        <v>127</v>
      </c>
      <c r="J265" s="2">
        <v>43336</v>
      </c>
      <c r="K265" t="s">
        <v>263</v>
      </c>
      <c r="L265" t="str">
        <f t="shared" si="60"/>
        <v>22</v>
      </c>
      <c r="M265" t="s">
        <v>260</v>
      </c>
      <c r="N265" t="str">
        <f t="shared" si="61"/>
        <v>221078</v>
      </c>
      <c r="O265" t="s">
        <v>299</v>
      </c>
      <c r="P265" t="str">
        <f t="shared" si="64"/>
        <v>3996</v>
      </c>
      <c r="Q265" t="s">
        <v>36</v>
      </c>
      <c r="R265">
        <v>889996</v>
      </c>
      <c r="S265" t="s">
        <v>299</v>
      </c>
      <c r="T265" t="str">
        <f t="shared" si="65"/>
        <v>889</v>
      </c>
      <c r="U265" t="s">
        <v>198</v>
      </c>
      <c r="V265" t="str">
        <f t="shared" si="58"/>
        <v>60</v>
      </c>
      <c r="W265" t="s">
        <v>264</v>
      </c>
      <c r="X265" t="str">
        <f t="shared" si="59"/>
        <v>E5982</v>
      </c>
      <c r="Y265" t="s">
        <v>265</v>
      </c>
      <c r="Z265" t="s">
        <v>300</v>
      </c>
      <c r="AA265" t="s">
        <v>301</v>
      </c>
      <c r="AB265" t="str">
        <f>""</f>
        <v/>
      </c>
      <c r="AF265" t="s">
        <v>39</v>
      </c>
      <c r="AG265">
        <v>0</v>
      </c>
      <c r="AH265">
        <v>0</v>
      </c>
      <c r="AI265">
        <v>69.64</v>
      </c>
      <c r="AJ265">
        <v>0</v>
      </c>
    </row>
    <row r="266" spans="1:36" x14ac:dyDescent="0.3">
      <c r="A266" t="str">
        <f t="shared" si="62"/>
        <v>19</v>
      </c>
      <c r="B266" t="str">
        <f t="shared" si="55"/>
        <v>02</v>
      </c>
      <c r="C266" s="1">
        <v>43328.912291666667</v>
      </c>
      <c r="D266" t="str">
        <f t="shared" si="63"/>
        <v>V</v>
      </c>
      <c r="E266" t="s">
        <v>327</v>
      </c>
      <c r="I266" t="s">
        <v>127</v>
      </c>
      <c r="J266" s="2">
        <v>43336</v>
      </c>
      <c r="K266" t="s">
        <v>263</v>
      </c>
      <c r="L266" t="str">
        <f t="shared" ref="L266:L297" si="66">"22"</f>
        <v>22</v>
      </c>
      <c r="M266" t="s">
        <v>260</v>
      </c>
      <c r="N266" t="str">
        <f t="shared" ref="N266:N297" si="67">"221078"</f>
        <v>221078</v>
      </c>
      <c r="O266" t="s">
        <v>299</v>
      </c>
      <c r="P266" t="str">
        <f t="shared" si="64"/>
        <v>3996</v>
      </c>
      <c r="Q266" t="s">
        <v>36</v>
      </c>
      <c r="R266">
        <v>889996</v>
      </c>
      <c r="S266" t="s">
        <v>299</v>
      </c>
      <c r="T266" t="str">
        <f t="shared" si="65"/>
        <v>889</v>
      </c>
      <c r="U266" t="s">
        <v>198</v>
      </c>
      <c r="V266" t="str">
        <f t="shared" si="58"/>
        <v>60</v>
      </c>
      <c r="W266" t="s">
        <v>264</v>
      </c>
      <c r="X266" t="str">
        <f t="shared" si="59"/>
        <v>E5982</v>
      </c>
      <c r="Y266" t="s">
        <v>265</v>
      </c>
      <c r="Z266" t="s">
        <v>300</v>
      </c>
      <c r="AA266" t="s">
        <v>301</v>
      </c>
      <c r="AB266" t="str">
        <f>""</f>
        <v/>
      </c>
      <c r="AF266" t="s">
        <v>39</v>
      </c>
      <c r="AG266">
        <v>0</v>
      </c>
      <c r="AH266">
        <v>0</v>
      </c>
      <c r="AI266">
        <v>186.09</v>
      </c>
      <c r="AJ266">
        <v>0</v>
      </c>
    </row>
    <row r="267" spans="1:36" x14ac:dyDescent="0.3">
      <c r="A267" t="str">
        <f t="shared" si="62"/>
        <v>19</v>
      </c>
      <c r="B267" t="str">
        <f t="shared" si="55"/>
        <v>02</v>
      </c>
      <c r="C267" s="1">
        <v>43328.912280092591</v>
      </c>
      <c r="D267" t="str">
        <f t="shared" si="63"/>
        <v>V</v>
      </c>
      <c r="E267" t="s">
        <v>327</v>
      </c>
      <c r="I267" t="s">
        <v>127</v>
      </c>
      <c r="J267" s="2">
        <v>43336</v>
      </c>
      <c r="K267" t="s">
        <v>263</v>
      </c>
      <c r="L267" t="str">
        <f t="shared" si="66"/>
        <v>22</v>
      </c>
      <c r="M267" t="s">
        <v>260</v>
      </c>
      <c r="N267" t="str">
        <f t="shared" si="67"/>
        <v>221078</v>
      </c>
      <c r="O267" t="s">
        <v>299</v>
      </c>
      <c r="P267" t="str">
        <f t="shared" si="64"/>
        <v>3996</v>
      </c>
      <c r="Q267" t="s">
        <v>36</v>
      </c>
      <c r="R267">
        <v>889996</v>
      </c>
      <c r="S267" t="s">
        <v>299</v>
      </c>
      <c r="T267" t="str">
        <f t="shared" si="65"/>
        <v>889</v>
      </c>
      <c r="U267" t="s">
        <v>198</v>
      </c>
      <c r="V267" t="str">
        <f t="shared" si="58"/>
        <v>60</v>
      </c>
      <c r="W267" t="s">
        <v>264</v>
      </c>
      <c r="X267" t="str">
        <f t="shared" si="59"/>
        <v>E5982</v>
      </c>
      <c r="Y267" t="s">
        <v>265</v>
      </c>
      <c r="Z267" t="s">
        <v>300</v>
      </c>
      <c r="AA267" t="s">
        <v>301</v>
      </c>
      <c r="AB267" t="str">
        <f>""</f>
        <v/>
      </c>
      <c r="AF267" t="s">
        <v>39</v>
      </c>
      <c r="AG267">
        <v>0</v>
      </c>
      <c r="AH267">
        <v>0</v>
      </c>
      <c r="AI267">
        <v>288.60000000000002</v>
      </c>
      <c r="AJ267">
        <v>0</v>
      </c>
    </row>
    <row r="268" spans="1:36" x14ac:dyDescent="0.3">
      <c r="A268" t="str">
        <f t="shared" si="62"/>
        <v>19</v>
      </c>
      <c r="B268" t="str">
        <f t="shared" si="55"/>
        <v>02</v>
      </c>
      <c r="C268" s="1">
        <v>43328.912280092591</v>
      </c>
      <c r="D268" t="str">
        <f t="shared" si="63"/>
        <v>V</v>
      </c>
      <c r="E268" t="s">
        <v>327</v>
      </c>
      <c r="I268" t="s">
        <v>127</v>
      </c>
      <c r="J268" s="2">
        <v>43336</v>
      </c>
      <c r="K268" t="s">
        <v>263</v>
      </c>
      <c r="L268" t="str">
        <f t="shared" si="66"/>
        <v>22</v>
      </c>
      <c r="M268" t="s">
        <v>260</v>
      </c>
      <c r="N268" t="str">
        <f t="shared" si="67"/>
        <v>221078</v>
      </c>
      <c r="O268" t="s">
        <v>299</v>
      </c>
      <c r="P268" t="str">
        <f t="shared" si="64"/>
        <v>3996</v>
      </c>
      <c r="Q268" t="s">
        <v>36</v>
      </c>
      <c r="R268">
        <v>889996</v>
      </c>
      <c r="S268" t="s">
        <v>299</v>
      </c>
      <c r="T268" t="str">
        <f t="shared" si="65"/>
        <v>889</v>
      </c>
      <c r="U268" t="s">
        <v>198</v>
      </c>
      <c r="V268" t="str">
        <f t="shared" si="58"/>
        <v>60</v>
      </c>
      <c r="W268" t="s">
        <v>264</v>
      </c>
      <c r="X268" t="str">
        <f t="shared" si="59"/>
        <v>E5982</v>
      </c>
      <c r="Y268" t="s">
        <v>265</v>
      </c>
      <c r="Z268" t="s">
        <v>300</v>
      </c>
      <c r="AA268" t="s">
        <v>301</v>
      </c>
      <c r="AB268" t="str">
        <f>""</f>
        <v/>
      </c>
      <c r="AF268" t="s">
        <v>39</v>
      </c>
      <c r="AG268">
        <v>0</v>
      </c>
      <c r="AH268">
        <v>0</v>
      </c>
      <c r="AI268">
        <v>743.65</v>
      </c>
      <c r="AJ268">
        <v>0</v>
      </c>
    </row>
    <row r="269" spans="1:36" x14ac:dyDescent="0.3">
      <c r="A269" t="str">
        <f t="shared" si="62"/>
        <v>19</v>
      </c>
      <c r="B269" t="str">
        <f t="shared" si="55"/>
        <v>02</v>
      </c>
      <c r="C269" s="1">
        <v>43328.912280092591</v>
      </c>
      <c r="D269" t="str">
        <f t="shared" si="63"/>
        <v>V</v>
      </c>
      <c r="E269" t="s">
        <v>327</v>
      </c>
      <c r="I269" t="s">
        <v>127</v>
      </c>
      <c r="J269" s="2">
        <v>43336</v>
      </c>
      <c r="K269" t="s">
        <v>263</v>
      </c>
      <c r="L269" t="str">
        <f t="shared" si="66"/>
        <v>22</v>
      </c>
      <c r="M269" t="s">
        <v>260</v>
      </c>
      <c r="N269" t="str">
        <f t="shared" si="67"/>
        <v>221078</v>
      </c>
      <c r="O269" t="s">
        <v>299</v>
      </c>
      <c r="P269" t="str">
        <f t="shared" si="64"/>
        <v>3996</v>
      </c>
      <c r="Q269" t="s">
        <v>36</v>
      </c>
      <c r="R269">
        <v>889996</v>
      </c>
      <c r="S269" t="s">
        <v>299</v>
      </c>
      <c r="T269" t="str">
        <f t="shared" si="65"/>
        <v>889</v>
      </c>
      <c r="U269" t="s">
        <v>198</v>
      </c>
      <c r="V269" t="str">
        <f t="shared" si="58"/>
        <v>60</v>
      </c>
      <c r="W269" t="s">
        <v>264</v>
      </c>
      <c r="X269" t="str">
        <f t="shared" si="59"/>
        <v>E5982</v>
      </c>
      <c r="Y269" t="s">
        <v>265</v>
      </c>
      <c r="Z269" t="s">
        <v>300</v>
      </c>
      <c r="AA269" t="s">
        <v>301</v>
      </c>
      <c r="AB269" t="str">
        <f>""</f>
        <v/>
      </c>
      <c r="AF269" t="s">
        <v>39</v>
      </c>
      <c r="AG269">
        <v>0</v>
      </c>
      <c r="AH269">
        <v>0</v>
      </c>
      <c r="AI269">
        <v>90.12</v>
      </c>
      <c r="AJ269">
        <v>0</v>
      </c>
    </row>
    <row r="270" spans="1:36" x14ac:dyDescent="0.3">
      <c r="A270" t="str">
        <f t="shared" si="62"/>
        <v>19</v>
      </c>
      <c r="B270" t="str">
        <f t="shared" si="55"/>
        <v>02</v>
      </c>
      <c r="C270" s="1">
        <v>43339.502025462964</v>
      </c>
      <c r="D270" t="str">
        <f t="shared" si="63"/>
        <v>V</v>
      </c>
      <c r="E270" t="s">
        <v>274</v>
      </c>
      <c r="I270" t="s">
        <v>272</v>
      </c>
      <c r="J270" s="2">
        <v>43336</v>
      </c>
      <c r="K270" t="s">
        <v>273</v>
      </c>
      <c r="L270" t="str">
        <f t="shared" si="66"/>
        <v>22</v>
      </c>
      <c r="M270" t="s">
        <v>260</v>
      </c>
      <c r="N270" t="str">
        <f t="shared" si="67"/>
        <v>221078</v>
      </c>
      <c r="O270" t="s">
        <v>299</v>
      </c>
      <c r="P270" t="str">
        <f t="shared" si="64"/>
        <v>3996</v>
      </c>
      <c r="Q270" t="s">
        <v>36</v>
      </c>
      <c r="R270">
        <v>889996</v>
      </c>
      <c r="S270" t="s">
        <v>299</v>
      </c>
      <c r="T270" t="str">
        <f t="shared" si="65"/>
        <v>889</v>
      </c>
      <c r="U270" t="s">
        <v>198</v>
      </c>
      <c r="V270" t="str">
        <f t="shared" si="58"/>
        <v>60</v>
      </c>
      <c r="W270" t="s">
        <v>264</v>
      </c>
      <c r="X270" t="str">
        <f>"60"</f>
        <v>60</v>
      </c>
      <c r="Y270" t="s">
        <v>264</v>
      </c>
      <c r="Z270" t="s">
        <v>300</v>
      </c>
      <c r="AA270" t="s">
        <v>301</v>
      </c>
      <c r="AB270" t="str">
        <f>""</f>
        <v/>
      </c>
      <c r="AF270" t="s">
        <v>64</v>
      </c>
      <c r="AG270">
        <v>0</v>
      </c>
      <c r="AH270">
        <v>-162980.93</v>
      </c>
      <c r="AI270">
        <v>0</v>
      </c>
      <c r="AJ270">
        <v>0</v>
      </c>
    </row>
    <row r="271" spans="1:36" x14ac:dyDescent="0.3">
      <c r="A271" t="str">
        <f t="shared" si="62"/>
        <v>19</v>
      </c>
      <c r="B271" t="str">
        <f t="shared" si="55"/>
        <v>02</v>
      </c>
      <c r="C271" s="1">
        <v>43335.913437499999</v>
      </c>
      <c r="D271" t="str">
        <f t="shared" si="63"/>
        <v>V</v>
      </c>
      <c r="E271" t="s">
        <v>271</v>
      </c>
      <c r="I271" t="s">
        <v>272</v>
      </c>
      <c r="J271" s="2">
        <v>43335</v>
      </c>
      <c r="K271" t="s">
        <v>273</v>
      </c>
      <c r="L271" t="str">
        <f t="shared" si="66"/>
        <v>22</v>
      </c>
      <c r="M271" t="s">
        <v>260</v>
      </c>
      <c r="N271" t="str">
        <f t="shared" si="67"/>
        <v>221078</v>
      </c>
      <c r="O271" t="s">
        <v>299</v>
      </c>
      <c r="P271" t="str">
        <f t="shared" si="64"/>
        <v>3996</v>
      </c>
      <c r="Q271" t="s">
        <v>36</v>
      </c>
      <c r="R271">
        <v>889996</v>
      </c>
      <c r="S271" t="s">
        <v>299</v>
      </c>
      <c r="T271" t="str">
        <f t="shared" si="65"/>
        <v>889</v>
      </c>
      <c r="U271" t="s">
        <v>198</v>
      </c>
      <c r="V271" t="str">
        <f>"45"</f>
        <v>45</v>
      </c>
      <c r="W271" t="s">
        <v>63</v>
      </c>
      <c r="X271" t="str">
        <f>"45"</f>
        <v>45</v>
      </c>
      <c r="Y271" t="s">
        <v>63</v>
      </c>
      <c r="Z271" t="s">
        <v>300</v>
      </c>
      <c r="AA271" t="s">
        <v>301</v>
      </c>
      <c r="AB271" t="str">
        <f>""</f>
        <v/>
      </c>
      <c r="AF271" t="s">
        <v>39</v>
      </c>
      <c r="AG271">
        <v>0</v>
      </c>
      <c r="AH271">
        <v>10650.65</v>
      </c>
      <c r="AI271">
        <v>0</v>
      </c>
      <c r="AJ271">
        <v>0</v>
      </c>
    </row>
    <row r="272" spans="1:36" x14ac:dyDescent="0.3">
      <c r="A272" t="str">
        <f t="shared" si="62"/>
        <v>19</v>
      </c>
      <c r="B272" t="str">
        <f t="shared" si="55"/>
        <v>02</v>
      </c>
      <c r="C272" s="1">
        <v>43339.502986111111</v>
      </c>
      <c r="D272" t="str">
        <f t="shared" si="63"/>
        <v>V</v>
      </c>
      <c r="E272" t="s">
        <v>274</v>
      </c>
      <c r="I272" t="s">
        <v>272</v>
      </c>
      <c r="J272" s="2">
        <v>43336</v>
      </c>
      <c r="K272" t="s">
        <v>273</v>
      </c>
      <c r="L272" t="str">
        <f t="shared" si="66"/>
        <v>22</v>
      </c>
      <c r="M272" t="s">
        <v>260</v>
      </c>
      <c r="N272" t="str">
        <f t="shared" si="67"/>
        <v>221078</v>
      </c>
      <c r="O272" t="s">
        <v>299</v>
      </c>
      <c r="P272" t="str">
        <f t="shared" si="64"/>
        <v>3996</v>
      </c>
      <c r="Q272" t="s">
        <v>36</v>
      </c>
      <c r="R272">
        <v>889996</v>
      </c>
      <c r="S272" t="s">
        <v>299</v>
      </c>
      <c r="T272" t="str">
        <f t="shared" si="65"/>
        <v>889</v>
      </c>
      <c r="U272" t="s">
        <v>198</v>
      </c>
      <c r="V272" t="str">
        <f>"45"</f>
        <v>45</v>
      </c>
      <c r="W272" t="s">
        <v>63</v>
      </c>
      <c r="X272" t="str">
        <f>"45"</f>
        <v>45</v>
      </c>
      <c r="Y272" t="s">
        <v>63</v>
      </c>
      <c r="Z272" t="s">
        <v>300</v>
      </c>
      <c r="AA272" t="s">
        <v>301</v>
      </c>
      <c r="AB272" t="str">
        <f>""</f>
        <v/>
      </c>
      <c r="AF272" t="s">
        <v>64</v>
      </c>
      <c r="AG272">
        <v>0</v>
      </c>
      <c r="AH272">
        <v>-10650.65</v>
      </c>
      <c r="AI272">
        <v>0</v>
      </c>
      <c r="AJ272">
        <v>0</v>
      </c>
    </row>
    <row r="273" spans="1:36" x14ac:dyDescent="0.3">
      <c r="A273" t="str">
        <f t="shared" si="62"/>
        <v>19</v>
      </c>
      <c r="B273" t="str">
        <f t="shared" si="55"/>
        <v>02</v>
      </c>
      <c r="C273" s="1">
        <v>43335.915972222225</v>
      </c>
      <c r="D273" t="str">
        <f t="shared" si="63"/>
        <v>V</v>
      </c>
      <c r="E273" t="s">
        <v>271</v>
      </c>
      <c r="I273" t="s">
        <v>272</v>
      </c>
      <c r="J273" s="2">
        <v>43335</v>
      </c>
      <c r="K273" t="s">
        <v>273</v>
      </c>
      <c r="L273" t="str">
        <f t="shared" si="66"/>
        <v>22</v>
      </c>
      <c r="M273" t="s">
        <v>260</v>
      </c>
      <c r="N273" t="str">
        <f t="shared" si="67"/>
        <v>221078</v>
      </c>
      <c r="O273" t="s">
        <v>299</v>
      </c>
      <c r="P273" t="str">
        <f t="shared" si="64"/>
        <v>3996</v>
      </c>
      <c r="Q273" t="s">
        <v>36</v>
      </c>
      <c r="R273">
        <v>889996</v>
      </c>
      <c r="S273" t="s">
        <v>299</v>
      </c>
      <c r="T273" t="str">
        <f t="shared" si="65"/>
        <v>889</v>
      </c>
      <c r="U273" t="s">
        <v>198</v>
      </c>
      <c r="V273" t="str">
        <f>"12"</f>
        <v>12</v>
      </c>
      <c r="W273" t="s">
        <v>68</v>
      </c>
      <c r="X273" t="str">
        <f>"12"</f>
        <v>12</v>
      </c>
      <c r="Y273" t="s">
        <v>68</v>
      </c>
      <c r="Z273" t="s">
        <v>300</v>
      </c>
      <c r="AA273" t="s">
        <v>301</v>
      </c>
      <c r="AB273" t="str">
        <f>""</f>
        <v/>
      </c>
      <c r="AF273" t="s">
        <v>64</v>
      </c>
      <c r="AG273">
        <v>0</v>
      </c>
      <c r="AH273">
        <v>-16920.16</v>
      </c>
      <c r="AI273">
        <v>0</v>
      </c>
      <c r="AJ273">
        <v>0</v>
      </c>
    </row>
    <row r="274" spans="1:36" x14ac:dyDescent="0.3">
      <c r="A274" t="str">
        <f t="shared" si="62"/>
        <v>19</v>
      </c>
      <c r="B274" t="str">
        <f t="shared" si="55"/>
        <v>02</v>
      </c>
      <c r="C274" s="1">
        <v>43339.50199074074</v>
      </c>
      <c r="D274" t="str">
        <f t="shared" si="63"/>
        <v>V</v>
      </c>
      <c r="E274" t="s">
        <v>274</v>
      </c>
      <c r="I274" t="s">
        <v>272</v>
      </c>
      <c r="J274" s="2">
        <v>43336</v>
      </c>
      <c r="K274" t="s">
        <v>273</v>
      </c>
      <c r="L274" t="str">
        <f t="shared" si="66"/>
        <v>22</v>
      </c>
      <c r="M274" t="s">
        <v>260</v>
      </c>
      <c r="N274" t="str">
        <f t="shared" si="67"/>
        <v>221078</v>
      </c>
      <c r="O274" t="s">
        <v>299</v>
      </c>
      <c r="P274" t="str">
        <f t="shared" si="64"/>
        <v>3996</v>
      </c>
      <c r="Q274" t="s">
        <v>36</v>
      </c>
      <c r="R274">
        <v>889996</v>
      </c>
      <c r="S274" t="s">
        <v>299</v>
      </c>
      <c r="T274" t="str">
        <f t="shared" si="65"/>
        <v>889</v>
      </c>
      <c r="U274" t="s">
        <v>198</v>
      </c>
      <c r="V274" t="str">
        <f>"30"</f>
        <v>30</v>
      </c>
      <c r="W274" t="s">
        <v>45</v>
      </c>
      <c r="X274" t="str">
        <f>"30"</f>
        <v>30</v>
      </c>
      <c r="Y274" t="s">
        <v>45</v>
      </c>
      <c r="Z274" t="s">
        <v>300</v>
      </c>
      <c r="AA274" t="s">
        <v>301</v>
      </c>
      <c r="AB274" t="str">
        <f>""</f>
        <v/>
      </c>
      <c r="AF274" t="s">
        <v>64</v>
      </c>
      <c r="AG274">
        <v>0</v>
      </c>
      <c r="AH274">
        <v>-427903.98</v>
      </c>
      <c r="AI274">
        <v>0</v>
      </c>
      <c r="AJ274">
        <v>0</v>
      </c>
    </row>
    <row r="275" spans="1:36" x14ac:dyDescent="0.3">
      <c r="A275" t="str">
        <f t="shared" si="62"/>
        <v>19</v>
      </c>
      <c r="B275" t="str">
        <f t="shared" ref="B275:B338" si="68">"02"</f>
        <v>02</v>
      </c>
      <c r="C275" s="1">
        <v>43335.912615740737</v>
      </c>
      <c r="D275" t="str">
        <f t="shared" si="63"/>
        <v>V</v>
      </c>
      <c r="E275" t="s">
        <v>271</v>
      </c>
      <c r="I275" t="s">
        <v>272</v>
      </c>
      <c r="J275" s="2">
        <v>43335</v>
      </c>
      <c r="K275" t="s">
        <v>273</v>
      </c>
      <c r="L275" t="str">
        <f t="shared" si="66"/>
        <v>22</v>
      </c>
      <c r="M275" t="s">
        <v>260</v>
      </c>
      <c r="N275" t="str">
        <f t="shared" si="67"/>
        <v>221078</v>
      </c>
      <c r="O275" t="s">
        <v>299</v>
      </c>
      <c r="P275" t="str">
        <f t="shared" si="64"/>
        <v>3996</v>
      </c>
      <c r="Q275" t="s">
        <v>36</v>
      </c>
      <c r="R275">
        <v>889996</v>
      </c>
      <c r="S275" t="s">
        <v>299</v>
      </c>
      <c r="T275" t="str">
        <f t="shared" si="65"/>
        <v>889</v>
      </c>
      <c r="U275" t="s">
        <v>198</v>
      </c>
      <c r="V275" t="str">
        <f>"30"</f>
        <v>30</v>
      </c>
      <c r="W275" t="s">
        <v>45</v>
      </c>
      <c r="X275" t="str">
        <f>"30"</f>
        <v>30</v>
      </c>
      <c r="Y275" t="s">
        <v>45</v>
      </c>
      <c r="Z275" t="s">
        <v>300</v>
      </c>
      <c r="AA275" t="s">
        <v>301</v>
      </c>
      <c r="AB275" t="str">
        <f>""</f>
        <v/>
      </c>
      <c r="AF275" t="s">
        <v>39</v>
      </c>
      <c r="AG275">
        <v>0</v>
      </c>
      <c r="AH275">
        <v>427903.98</v>
      </c>
      <c r="AI275">
        <v>0</v>
      </c>
      <c r="AJ275">
        <v>0</v>
      </c>
    </row>
    <row r="276" spans="1:36" x14ac:dyDescent="0.3">
      <c r="A276" t="str">
        <f t="shared" si="62"/>
        <v>19</v>
      </c>
      <c r="B276" t="str">
        <f t="shared" si="68"/>
        <v>02</v>
      </c>
      <c r="C276" s="1">
        <v>43335.912627314814</v>
      </c>
      <c r="D276" t="str">
        <f t="shared" si="63"/>
        <v>V</v>
      </c>
      <c r="E276" t="s">
        <v>271</v>
      </c>
      <c r="I276" t="s">
        <v>272</v>
      </c>
      <c r="J276" s="2">
        <v>43335</v>
      </c>
      <c r="K276" t="s">
        <v>273</v>
      </c>
      <c r="L276" t="str">
        <f t="shared" si="66"/>
        <v>22</v>
      </c>
      <c r="M276" t="s">
        <v>260</v>
      </c>
      <c r="N276" t="str">
        <f t="shared" si="67"/>
        <v>221078</v>
      </c>
      <c r="O276" t="s">
        <v>299</v>
      </c>
      <c r="P276" t="str">
        <f t="shared" si="64"/>
        <v>3996</v>
      </c>
      <c r="Q276" t="s">
        <v>36</v>
      </c>
      <c r="R276">
        <v>889996</v>
      </c>
      <c r="S276" t="s">
        <v>299</v>
      </c>
      <c r="T276" t="str">
        <f t="shared" si="65"/>
        <v>889</v>
      </c>
      <c r="U276" t="s">
        <v>198</v>
      </c>
      <c r="V276" t="str">
        <f>"20"</f>
        <v>20</v>
      </c>
      <c r="W276" t="s">
        <v>37</v>
      </c>
      <c r="X276" t="str">
        <f>"20"</f>
        <v>20</v>
      </c>
      <c r="Y276" t="s">
        <v>37</v>
      </c>
      <c r="Z276" t="s">
        <v>300</v>
      </c>
      <c r="AA276" t="s">
        <v>301</v>
      </c>
      <c r="AB276" t="str">
        <f>""</f>
        <v/>
      </c>
      <c r="AF276" t="s">
        <v>39</v>
      </c>
      <c r="AG276">
        <v>0</v>
      </c>
      <c r="AH276">
        <v>326036.26</v>
      </c>
      <c r="AI276">
        <v>0</v>
      </c>
      <c r="AJ276">
        <v>0</v>
      </c>
    </row>
    <row r="277" spans="1:36" x14ac:dyDescent="0.3">
      <c r="A277" t="str">
        <f t="shared" si="62"/>
        <v>19</v>
      </c>
      <c r="B277" t="str">
        <f t="shared" si="68"/>
        <v>02</v>
      </c>
      <c r="C277" s="1">
        <v>43339.505937499998</v>
      </c>
      <c r="D277" t="str">
        <f t="shared" si="63"/>
        <v>V</v>
      </c>
      <c r="E277" t="s">
        <v>274</v>
      </c>
      <c r="I277" t="s">
        <v>272</v>
      </c>
      <c r="J277" s="2">
        <v>43336</v>
      </c>
      <c r="K277" t="s">
        <v>273</v>
      </c>
      <c r="L277" t="str">
        <f t="shared" si="66"/>
        <v>22</v>
      </c>
      <c r="M277" t="s">
        <v>260</v>
      </c>
      <c r="N277" t="str">
        <f t="shared" si="67"/>
        <v>221078</v>
      </c>
      <c r="O277" t="s">
        <v>299</v>
      </c>
      <c r="P277" t="str">
        <f t="shared" si="64"/>
        <v>3996</v>
      </c>
      <c r="Q277" t="s">
        <v>36</v>
      </c>
      <c r="R277">
        <v>889996</v>
      </c>
      <c r="S277" t="s">
        <v>299</v>
      </c>
      <c r="T277" t="str">
        <f t="shared" si="65"/>
        <v>889</v>
      </c>
      <c r="U277" t="s">
        <v>198</v>
      </c>
      <c r="V277" t="str">
        <f>"12"</f>
        <v>12</v>
      </c>
      <c r="W277" t="s">
        <v>68</v>
      </c>
      <c r="X277" t="str">
        <f>"12"</f>
        <v>12</v>
      </c>
      <c r="Y277" t="s">
        <v>68</v>
      </c>
      <c r="Z277" t="s">
        <v>300</v>
      </c>
      <c r="AA277" t="s">
        <v>301</v>
      </c>
      <c r="AB277" t="str">
        <f>""</f>
        <v/>
      </c>
      <c r="AF277" t="s">
        <v>39</v>
      </c>
      <c r="AG277">
        <v>0</v>
      </c>
      <c r="AH277">
        <v>16920.16</v>
      </c>
      <c r="AI277">
        <v>0</v>
      </c>
      <c r="AJ277">
        <v>0</v>
      </c>
    </row>
    <row r="278" spans="1:36" x14ac:dyDescent="0.3">
      <c r="A278" t="str">
        <f t="shared" si="62"/>
        <v>19</v>
      </c>
      <c r="B278" t="str">
        <f t="shared" si="68"/>
        <v>02</v>
      </c>
      <c r="C278" s="1">
        <v>43339.502002314817</v>
      </c>
      <c r="D278" t="str">
        <f t="shared" si="63"/>
        <v>V</v>
      </c>
      <c r="E278" t="s">
        <v>274</v>
      </c>
      <c r="I278" t="s">
        <v>272</v>
      </c>
      <c r="J278" s="2">
        <v>43336</v>
      </c>
      <c r="K278" t="s">
        <v>273</v>
      </c>
      <c r="L278" t="str">
        <f t="shared" si="66"/>
        <v>22</v>
      </c>
      <c r="M278" t="s">
        <v>260</v>
      </c>
      <c r="N278" t="str">
        <f t="shared" si="67"/>
        <v>221078</v>
      </c>
      <c r="O278" t="s">
        <v>299</v>
      </c>
      <c r="P278" t="str">
        <f t="shared" si="64"/>
        <v>3996</v>
      </c>
      <c r="Q278" t="s">
        <v>36</v>
      </c>
      <c r="R278">
        <v>889996</v>
      </c>
      <c r="S278" t="s">
        <v>299</v>
      </c>
      <c r="T278" t="str">
        <f t="shared" si="65"/>
        <v>889</v>
      </c>
      <c r="U278" t="s">
        <v>198</v>
      </c>
      <c r="V278" t="str">
        <f>"11"</f>
        <v>11</v>
      </c>
      <c r="W278" t="s">
        <v>57</v>
      </c>
      <c r="X278" t="str">
        <f>"11"</f>
        <v>11</v>
      </c>
      <c r="Y278" t="s">
        <v>57</v>
      </c>
      <c r="Z278" t="s">
        <v>300</v>
      </c>
      <c r="AA278" t="s">
        <v>301</v>
      </c>
      <c r="AB278" t="str">
        <f>""</f>
        <v/>
      </c>
      <c r="AF278" t="s">
        <v>64</v>
      </c>
      <c r="AG278">
        <v>0</v>
      </c>
      <c r="AH278">
        <v>-316491.12</v>
      </c>
      <c r="AI278">
        <v>0</v>
      </c>
      <c r="AJ278">
        <v>0</v>
      </c>
    </row>
    <row r="279" spans="1:36" x14ac:dyDescent="0.3">
      <c r="A279" t="str">
        <f t="shared" si="62"/>
        <v>19</v>
      </c>
      <c r="B279" t="str">
        <f t="shared" si="68"/>
        <v>02</v>
      </c>
      <c r="C279" s="1">
        <v>43335.912627314814</v>
      </c>
      <c r="D279" t="str">
        <f t="shared" si="63"/>
        <v>V</v>
      </c>
      <c r="E279" t="s">
        <v>271</v>
      </c>
      <c r="I279" t="s">
        <v>272</v>
      </c>
      <c r="J279" s="2">
        <v>43335</v>
      </c>
      <c r="K279" t="s">
        <v>273</v>
      </c>
      <c r="L279" t="str">
        <f t="shared" si="66"/>
        <v>22</v>
      </c>
      <c r="M279" t="s">
        <v>260</v>
      </c>
      <c r="N279" t="str">
        <f t="shared" si="67"/>
        <v>221078</v>
      </c>
      <c r="O279" t="s">
        <v>299</v>
      </c>
      <c r="P279" t="str">
        <f t="shared" si="64"/>
        <v>3996</v>
      </c>
      <c r="Q279" t="s">
        <v>36</v>
      </c>
      <c r="R279">
        <v>889996</v>
      </c>
      <c r="S279" t="s">
        <v>299</v>
      </c>
      <c r="T279" t="str">
        <f t="shared" si="65"/>
        <v>889</v>
      </c>
      <c r="U279" t="s">
        <v>198</v>
      </c>
      <c r="V279" t="str">
        <f>"11"</f>
        <v>11</v>
      </c>
      <c r="W279" t="s">
        <v>57</v>
      </c>
      <c r="X279" t="str">
        <f>"11"</f>
        <v>11</v>
      </c>
      <c r="Y279" t="s">
        <v>57</v>
      </c>
      <c r="Z279" t="s">
        <v>300</v>
      </c>
      <c r="AA279" t="s">
        <v>301</v>
      </c>
      <c r="AB279" t="str">
        <f>""</f>
        <v/>
      </c>
      <c r="AF279" t="s">
        <v>39</v>
      </c>
      <c r="AG279">
        <v>0</v>
      </c>
      <c r="AH279">
        <v>316491.12</v>
      </c>
      <c r="AI279">
        <v>0</v>
      </c>
      <c r="AJ279">
        <v>0</v>
      </c>
    </row>
    <row r="280" spans="1:36" x14ac:dyDescent="0.3">
      <c r="A280" t="str">
        <f t="shared" si="62"/>
        <v>19</v>
      </c>
      <c r="B280" t="str">
        <f t="shared" si="68"/>
        <v>02</v>
      </c>
      <c r="C280" s="1">
        <v>43335.912604166668</v>
      </c>
      <c r="D280" t="str">
        <f t="shared" si="63"/>
        <v>V</v>
      </c>
      <c r="E280" t="s">
        <v>271</v>
      </c>
      <c r="I280" t="s">
        <v>272</v>
      </c>
      <c r="J280" s="2">
        <v>43335</v>
      </c>
      <c r="K280" t="s">
        <v>273</v>
      </c>
      <c r="L280" t="str">
        <f t="shared" si="66"/>
        <v>22</v>
      </c>
      <c r="M280" t="s">
        <v>260</v>
      </c>
      <c r="N280" t="str">
        <f t="shared" si="67"/>
        <v>221078</v>
      </c>
      <c r="O280" t="s">
        <v>299</v>
      </c>
      <c r="P280" t="str">
        <f t="shared" si="64"/>
        <v>3996</v>
      </c>
      <c r="Q280" t="s">
        <v>36</v>
      </c>
      <c r="R280">
        <v>889996</v>
      </c>
      <c r="S280" t="s">
        <v>299</v>
      </c>
      <c r="T280" t="str">
        <f t="shared" si="65"/>
        <v>889</v>
      </c>
      <c r="U280" t="s">
        <v>198</v>
      </c>
      <c r="V280" t="str">
        <f>"10"</f>
        <v>10</v>
      </c>
      <c r="W280" t="s">
        <v>52</v>
      </c>
      <c r="X280" t="str">
        <f>"10"</f>
        <v>10</v>
      </c>
      <c r="Y280" t="s">
        <v>52</v>
      </c>
      <c r="Z280" t="s">
        <v>300</v>
      </c>
      <c r="AA280" t="s">
        <v>301</v>
      </c>
      <c r="AB280" t="str">
        <f>""</f>
        <v/>
      </c>
      <c r="AF280" t="s">
        <v>39</v>
      </c>
      <c r="AG280">
        <v>0</v>
      </c>
      <c r="AH280">
        <v>812389.89</v>
      </c>
      <c r="AI280">
        <v>0</v>
      </c>
      <c r="AJ280">
        <v>0</v>
      </c>
    </row>
    <row r="281" spans="1:36" x14ac:dyDescent="0.3">
      <c r="A281" t="str">
        <f t="shared" si="62"/>
        <v>19</v>
      </c>
      <c r="B281" t="str">
        <f t="shared" si="68"/>
        <v>02</v>
      </c>
      <c r="C281" s="1">
        <v>43339.502002314817</v>
      </c>
      <c r="D281" t="str">
        <f t="shared" si="63"/>
        <v>V</v>
      </c>
      <c r="E281" t="s">
        <v>274</v>
      </c>
      <c r="I281" t="s">
        <v>272</v>
      </c>
      <c r="J281" s="2">
        <v>43336</v>
      </c>
      <c r="K281" t="s">
        <v>273</v>
      </c>
      <c r="L281" t="str">
        <f t="shared" si="66"/>
        <v>22</v>
      </c>
      <c r="M281" t="s">
        <v>260</v>
      </c>
      <c r="N281" t="str">
        <f t="shared" si="67"/>
        <v>221078</v>
      </c>
      <c r="O281" t="s">
        <v>299</v>
      </c>
      <c r="P281" t="str">
        <f t="shared" si="64"/>
        <v>3996</v>
      </c>
      <c r="Q281" t="s">
        <v>36</v>
      </c>
      <c r="R281">
        <v>889996</v>
      </c>
      <c r="S281" t="s">
        <v>299</v>
      </c>
      <c r="T281" t="str">
        <f t="shared" si="65"/>
        <v>889</v>
      </c>
      <c r="U281" t="s">
        <v>198</v>
      </c>
      <c r="V281" t="str">
        <f>"20"</f>
        <v>20</v>
      </c>
      <c r="W281" t="s">
        <v>37</v>
      </c>
      <c r="X281" t="str">
        <f>"20"</f>
        <v>20</v>
      </c>
      <c r="Y281" t="s">
        <v>37</v>
      </c>
      <c r="Z281" t="s">
        <v>300</v>
      </c>
      <c r="AA281" t="s">
        <v>301</v>
      </c>
      <c r="AB281" t="str">
        <f>""</f>
        <v/>
      </c>
      <c r="AF281" t="s">
        <v>64</v>
      </c>
      <c r="AG281">
        <v>0</v>
      </c>
      <c r="AH281">
        <v>-326036.26</v>
      </c>
      <c r="AI281">
        <v>0</v>
      </c>
      <c r="AJ281">
        <v>0</v>
      </c>
    </row>
    <row r="282" spans="1:36" x14ac:dyDescent="0.3">
      <c r="A282" t="str">
        <f t="shared" si="62"/>
        <v>19</v>
      </c>
      <c r="B282" t="str">
        <f t="shared" si="68"/>
        <v>02</v>
      </c>
      <c r="C282" s="1">
        <v>43339.501979166664</v>
      </c>
      <c r="D282" t="str">
        <f t="shared" si="63"/>
        <v>V</v>
      </c>
      <c r="E282" t="s">
        <v>274</v>
      </c>
      <c r="I282" t="s">
        <v>272</v>
      </c>
      <c r="J282" s="2">
        <v>43336</v>
      </c>
      <c r="K282" t="s">
        <v>273</v>
      </c>
      <c r="L282" t="str">
        <f t="shared" si="66"/>
        <v>22</v>
      </c>
      <c r="M282" t="s">
        <v>260</v>
      </c>
      <c r="N282" t="str">
        <f t="shared" si="67"/>
        <v>221078</v>
      </c>
      <c r="O282" t="s">
        <v>299</v>
      </c>
      <c r="P282" t="str">
        <f t="shared" si="64"/>
        <v>3996</v>
      </c>
      <c r="Q282" t="s">
        <v>36</v>
      </c>
      <c r="R282">
        <v>889996</v>
      </c>
      <c r="S282" t="s">
        <v>299</v>
      </c>
      <c r="T282" t="str">
        <f t="shared" si="65"/>
        <v>889</v>
      </c>
      <c r="U282" t="s">
        <v>198</v>
      </c>
      <c r="V282" t="str">
        <f>"10"</f>
        <v>10</v>
      </c>
      <c r="W282" t="s">
        <v>52</v>
      </c>
      <c r="X282" t="str">
        <f>"10"</f>
        <v>10</v>
      </c>
      <c r="Y282" t="s">
        <v>52</v>
      </c>
      <c r="Z282" t="s">
        <v>300</v>
      </c>
      <c r="AA282" t="s">
        <v>301</v>
      </c>
      <c r="AB282" t="str">
        <f>""</f>
        <v/>
      </c>
      <c r="AF282" t="s">
        <v>64</v>
      </c>
      <c r="AG282">
        <v>0</v>
      </c>
      <c r="AH282">
        <v>-812389.89</v>
      </c>
      <c r="AI282">
        <v>0</v>
      </c>
      <c r="AJ282">
        <v>0</v>
      </c>
    </row>
    <row r="283" spans="1:36" x14ac:dyDescent="0.3">
      <c r="A283" t="str">
        <f t="shared" si="62"/>
        <v>19</v>
      </c>
      <c r="B283" t="str">
        <f t="shared" si="68"/>
        <v>02</v>
      </c>
      <c r="C283" s="1">
        <v>43314.459560185183</v>
      </c>
      <c r="D283" t="str">
        <f t="shared" si="63"/>
        <v>V</v>
      </c>
      <c r="E283" t="s">
        <v>354</v>
      </c>
      <c r="G283" t="s">
        <v>355</v>
      </c>
      <c r="H283" t="s">
        <v>354</v>
      </c>
      <c r="I283" t="s">
        <v>355</v>
      </c>
      <c r="J283" s="2">
        <v>43314</v>
      </c>
      <c r="K283" t="s">
        <v>65</v>
      </c>
      <c r="L283" t="str">
        <f t="shared" si="66"/>
        <v>22</v>
      </c>
      <c r="M283" t="s">
        <v>260</v>
      </c>
      <c r="N283" t="str">
        <f t="shared" si="67"/>
        <v>221078</v>
      </c>
      <c r="O283" t="s">
        <v>299</v>
      </c>
      <c r="P283" t="str">
        <f t="shared" si="64"/>
        <v>3996</v>
      </c>
      <c r="Q283" t="s">
        <v>36</v>
      </c>
      <c r="R283">
        <v>889996</v>
      </c>
      <c r="S283" t="s">
        <v>299</v>
      </c>
      <c r="T283" t="str">
        <f t="shared" si="65"/>
        <v>889</v>
      </c>
      <c r="U283" t="s">
        <v>198</v>
      </c>
      <c r="V283" t="str">
        <f t="shared" ref="V283:V290" si="69">"30"</f>
        <v>30</v>
      </c>
      <c r="W283" t="s">
        <v>45</v>
      </c>
      <c r="X283" t="str">
        <f t="shared" ref="X283:X290" si="70">"E5172"</f>
        <v>E5172</v>
      </c>
      <c r="Y283" t="s">
        <v>356</v>
      </c>
      <c r="Z283" t="s">
        <v>300</v>
      </c>
      <c r="AA283" t="s">
        <v>301</v>
      </c>
      <c r="AB283" t="str">
        <f>""</f>
        <v/>
      </c>
      <c r="AF283" t="s">
        <v>39</v>
      </c>
      <c r="AG283">
        <v>0</v>
      </c>
      <c r="AH283">
        <v>0</v>
      </c>
      <c r="AI283">
        <v>0</v>
      </c>
      <c r="AJ283">
        <v>1047228.84</v>
      </c>
    </row>
    <row r="284" spans="1:36" x14ac:dyDescent="0.3">
      <c r="A284" t="str">
        <f t="shared" si="62"/>
        <v>19</v>
      </c>
      <c r="B284" t="str">
        <f t="shared" si="68"/>
        <v>02</v>
      </c>
      <c r="C284" s="1">
        <v>43329.540914351855</v>
      </c>
      <c r="D284" t="str">
        <f t="shared" si="63"/>
        <v>V</v>
      </c>
      <c r="E284" t="s">
        <v>357</v>
      </c>
      <c r="H284" t="s">
        <v>354</v>
      </c>
      <c r="I284" t="s">
        <v>358</v>
      </c>
      <c r="J284" s="2">
        <v>43329</v>
      </c>
      <c r="K284" t="s">
        <v>359</v>
      </c>
      <c r="L284" t="str">
        <f t="shared" si="66"/>
        <v>22</v>
      </c>
      <c r="M284" t="s">
        <v>260</v>
      </c>
      <c r="N284" t="str">
        <f t="shared" si="67"/>
        <v>221078</v>
      </c>
      <c r="O284" t="s">
        <v>299</v>
      </c>
      <c r="P284" t="str">
        <f t="shared" si="64"/>
        <v>3996</v>
      </c>
      <c r="Q284" t="s">
        <v>36</v>
      </c>
      <c r="R284">
        <v>889996</v>
      </c>
      <c r="S284" t="s">
        <v>299</v>
      </c>
      <c r="T284" t="str">
        <f t="shared" si="65"/>
        <v>889</v>
      </c>
      <c r="U284" t="s">
        <v>198</v>
      </c>
      <c r="V284" t="str">
        <f t="shared" si="69"/>
        <v>30</v>
      </c>
      <c r="W284" t="s">
        <v>45</v>
      </c>
      <c r="X284" t="str">
        <f t="shared" si="70"/>
        <v>E5172</v>
      </c>
      <c r="Y284" t="s">
        <v>356</v>
      </c>
      <c r="Z284" t="s">
        <v>300</v>
      </c>
      <c r="AA284" t="s">
        <v>301</v>
      </c>
      <c r="AB284" t="str">
        <f>""</f>
        <v/>
      </c>
      <c r="AF284" t="s">
        <v>39</v>
      </c>
      <c r="AG284">
        <v>0</v>
      </c>
      <c r="AH284">
        <v>0</v>
      </c>
      <c r="AI284">
        <v>0</v>
      </c>
      <c r="AJ284">
        <v>0</v>
      </c>
    </row>
    <row r="285" spans="1:36" x14ac:dyDescent="0.3">
      <c r="A285" t="str">
        <f t="shared" si="62"/>
        <v>19</v>
      </c>
      <c r="B285" t="str">
        <f t="shared" si="68"/>
        <v>02</v>
      </c>
      <c r="C285" s="1">
        <v>43329.540914351855</v>
      </c>
      <c r="D285" t="str">
        <f t="shared" si="63"/>
        <v>V</v>
      </c>
      <c r="E285" t="s">
        <v>357</v>
      </c>
      <c r="H285" t="s">
        <v>354</v>
      </c>
      <c r="I285" t="s">
        <v>358</v>
      </c>
      <c r="J285" s="2">
        <v>43329</v>
      </c>
      <c r="K285" t="s">
        <v>359</v>
      </c>
      <c r="L285" t="str">
        <f t="shared" si="66"/>
        <v>22</v>
      </c>
      <c r="M285" t="s">
        <v>260</v>
      </c>
      <c r="N285" t="str">
        <f t="shared" si="67"/>
        <v>221078</v>
      </c>
      <c r="O285" t="s">
        <v>299</v>
      </c>
      <c r="P285" t="str">
        <f t="shared" si="64"/>
        <v>3996</v>
      </c>
      <c r="Q285" t="s">
        <v>36</v>
      </c>
      <c r="R285">
        <v>889996</v>
      </c>
      <c r="S285" t="s">
        <v>299</v>
      </c>
      <c r="T285" t="str">
        <f t="shared" si="65"/>
        <v>889</v>
      </c>
      <c r="U285" t="s">
        <v>198</v>
      </c>
      <c r="V285" t="str">
        <f t="shared" si="69"/>
        <v>30</v>
      </c>
      <c r="W285" t="s">
        <v>45</v>
      </c>
      <c r="X285" t="str">
        <f t="shared" si="70"/>
        <v>E5172</v>
      </c>
      <c r="Y285" t="s">
        <v>356</v>
      </c>
      <c r="Z285" t="s">
        <v>300</v>
      </c>
      <c r="AA285" t="s">
        <v>301</v>
      </c>
      <c r="AB285" t="str">
        <f>""</f>
        <v/>
      </c>
      <c r="AF285" t="s">
        <v>39</v>
      </c>
      <c r="AG285">
        <v>0</v>
      </c>
      <c r="AH285">
        <v>0</v>
      </c>
      <c r="AI285">
        <v>0</v>
      </c>
      <c r="AJ285">
        <v>527975.84</v>
      </c>
    </row>
    <row r="286" spans="1:36" x14ac:dyDescent="0.3">
      <c r="A286" t="str">
        <f t="shared" si="62"/>
        <v>19</v>
      </c>
      <c r="B286" t="str">
        <f t="shared" si="68"/>
        <v>02</v>
      </c>
      <c r="C286" s="1">
        <v>43329.540219907409</v>
      </c>
      <c r="D286" t="str">
        <f t="shared" si="63"/>
        <v>V</v>
      </c>
      <c r="E286" t="s">
        <v>360</v>
      </c>
      <c r="H286" t="s">
        <v>354</v>
      </c>
      <c r="I286" t="s">
        <v>361</v>
      </c>
      <c r="J286" s="2">
        <v>43329</v>
      </c>
      <c r="K286" t="s">
        <v>362</v>
      </c>
      <c r="L286" t="str">
        <f t="shared" si="66"/>
        <v>22</v>
      </c>
      <c r="M286" t="s">
        <v>260</v>
      </c>
      <c r="N286" t="str">
        <f t="shared" si="67"/>
        <v>221078</v>
      </c>
      <c r="O286" t="s">
        <v>299</v>
      </c>
      <c r="P286" t="str">
        <f t="shared" si="64"/>
        <v>3996</v>
      </c>
      <c r="Q286" t="s">
        <v>36</v>
      </c>
      <c r="R286">
        <v>889996</v>
      </c>
      <c r="S286" t="s">
        <v>299</v>
      </c>
      <c r="T286" t="str">
        <f t="shared" si="65"/>
        <v>889</v>
      </c>
      <c r="U286" t="s">
        <v>198</v>
      </c>
      <c r="V286" t="str">
        <f t="shared" si="69"/>
        <v>30</v>
      </c>
      <c r="W286" t="s">
        <v>45</v>
      </c>
      <c r="X286" t="str">
        <f t="shared" si="70"/>
        <v>E5172</v>
      </c>
      <c r="Y286" t="s">
        <v>356</v>
      </c>
      <c r="Z286" t="s">
        <v>300</v>
      </c>
      <c r="AA286" t="s">
        <v>301</v>
      </c>
      <c r="AB286" t="str">
        <f>""</f>
        <v/>
      </c>
      <c r="AF286" t="s">
        <v>64</v>
      </c>
      <c r="AG286">
        <v>0</v>
      </c>
      <c r="AH286">
        <v>0</v>
      </c>
      <c r="AI286">
        <v>0</v>
      </c>
      <c r="AJ286">
        <v>-1047228.84</v>
      </c>
    </row>
    <row r="287" spans="1:36" x14ac:dyDescent="0.3">
      <c r="A287" t="str">
        <f t="shared" si="62"/>
        <v>19</v>
      </c>
      <c r="B287" t="str">
        <f t="shared" si="68"/>
        <v>02</v>
      </c>
      <c r="C287" s="1">
        <v>43329.540208333332</v>
      </c>
      <c r="D287" t="str">
        <f t="shared" si="63"/>
        <v>V</v>
      </c>
      <c r="E287" t="s">
        <v>360</v>
      </c>
      <c r="H287" t="s">
        <v>354</v>
      </c>
      <c r="I287" t="s">
        <v>361</v>
      </c>
      <c r="J287" s="2">
        <v>43329</v>
      </c>
      <c r="K287" t="s">
        <v>362</v>
      </c>
      <c r="L287" t="str">
        <f t="shared" si="66"/>
        <v>22</v>
      </c>
      <c r="M287" t="s">
        <v>260</v>
      </c>
      <c r="N287" t="str">
        <f t="shared" si="67"/>
        <v>221078</v>
      </c>
      <c r="O287" t="s">
        <v>299</v>
      </c>
      <c r="P287" t="str">
        <f t="shared" si="64"/>
        <v>3996</v>
      </c>
      <c r="Q287" t="s">
        <v>36</v>
      </c>
      <c r="R287">
        <v>889996</v>
      </c>
      <c r="S287" t="s">
        <v>299</v>
      </c>
      <c r="T287" t="str">
        <f t="shared" si="65"/>
        <v>889</v>
      </c>
      <c r="U287" t="s">
        <v>198</v>
      </c>
      <c r="V287" t="str">
        <f t="shared" si="69"/>
        <v>30</v>
      </c>
      <c r="W287" t="s">
        <v>45</v>
      </c>
      <c r="X287" t="str">
        <f t="shared" si="70"/>
        <v>E5172</v>
      </c>
      <c r="Y287" t="s">
        <v>356</v>
      </c>
      <c r="Z287" t="s">
        <v>300</v>
      </c>
      <c r="AA287" t="s">
        <v>301</v>
      </c>
      <c r="AB287" t="str">
        <f>""</f>
        <v/>
      </c>
      <c r="AF287" t="s">
        <v>64</v>
      </c>
      <c r="AG287">
        <v>0</v>
      </c>
      <c r="AH287">
        <v>0</v>
      </c>
      <c r="AI287">
        <v>0</v>
      </c>
      <c r="AJ287">
        <v>0</v>
      </c>
    </row>
    <row r="288" spans="1:36" x14ac:dyDescent="0.3">
      <c r="A288" t="str">
        <f t="shared" si="62"/>
        <v>19</v>
      </c>
      <c r="B288" t="str">
        <f t="shared" si="68"/>
        <v>02</v>
      </c>
      <c r="C288" s="1">
        <v>43315.681793981479</v>
      </c>
      <c r="D288" t="str">
        <f t="shared" si="63"/>
        <v>V</v>
      </c>
      <c r="E288" t="s">
        <v>363</v>
      </c>
      <c r="G288" t="s">
        <v>355</v>
      </c>
      <c r="I288" t="s">
        <v>355</v>
      </c>
      <c r="J288" s="2">
        <v>43315</v>
      </c>
      <c r="K288" t="s">
        <v>40</v>
      </c>
      <c r="L288" t="str">
        <f t="shared" si="66"/>
        <v>22</v>
      </c>
      <c r="M288" t="s">
        <v>260</v>
      </c>
      <c r="N288" t="str">
        <f t="shared" si="67"/>
        <v>221078</v>
      </c>
      <c r="O288" t="s">
        <v>299</v>
      </c>
      <c r="P288" t="str">
        <f t="shared" si="64"/>
        <v>3996</v>
      </c>
      <c r="Q288" t="s">
        <v>36</v>
      </c>
      <c r="R288">
        <v>889996</v>
      </c>
      <c r="S288" t="s">
        <v>299</v>
      </c>
      <c r="T288" t="str">
        <f t="shared" si="65"/>
        <v>889</v>
      </c>
      <c r="U288" t="s">
        <v>198</v>
      </c>
      <c r="V288" t="str">
        <f t="shared" si="69"/>
        <v>30</v>
      </c>
      <c r="W288" t="s">
        <v>45</v>
      </c>
      <c r="X288" t="str">
        <f t="shared" si="70"/>
        <v>E5172</v>
      </c>
      <c r="Y288" t="s">
        <v>356</v>
      </c>
      <c r="Z288" t="s">
        <v>300</v>
      </c>
      <c r="AA288" t="s">
        <v>301</v>
      </c>
      <c r="AB288" t="str">
        <f>""</f>
        <v/>
      </c>
      <c r="AF288" t="s">
        <v>39</v>
      </c>
      <c r="AG288">
        <v>0</v>
      </c>
      <c r="AH288">
        <v>0</v>
      </c>
      <c r="AI288">
        <v>31818.880000000001</v>
      </c>
      <c r="AJ288">
        <v>0</v>
      </c>
    </row>
    <row r="289" spans="1:36" x14ac:dyDescent="0.3">
      <c r="A289" t="str">
        <f t="shared" si="62"/>
        <v>19</v>
      </c>
      <c r="B289" t="str">
        <f t="shared" si="68"/>
        <v>02</v>
      </c>
      <c r="C289" s="1">
        <v>43340.292442129627</v>
      </c>
      <c r="D289" t="str">
        <f t="shared" si="63"/>
        <v>V</v>
      </c>
      <c r="E289" t="s">
        <v>364</v>
      </c>
      <c r="G289" t="s">
        <v>355</v>
      </c>
      <c r="H289" t="s">
        <v>354</v>
      </c>
      <c r="I289" t="s">
        <v>355</v>
      </c>
      <c r="J289" s="2">
        <v>43336</v>
      </c>
      <c r="K289" t="s">
        <v>134</v>
      </c>
      <c r="L289" t="str">
        <f t="shared" si="66"/>
        <v>22</v>
      </c>
      <c r="M289" t="s">
        <v>260</v>
      </c>
      <c r="N289" t="str">
        <f t="shared" si="67"/>
        <v>221078</v>
      </c>
      <c r="O289" t="s">
        <v>299</v>
      </c>
      <c r="P289" t="str">
        <f t="shared" si="64"/>
        <v>3996</v>
      </c>
      <c r="Q289" t="s">
        <v>36</v>
      </c>
      <c r="R289">
        <v>889996</v>
      </c>
      <c r="S289" t="s">
        <v>299</v>
      </c>
      <c r="T289" t="str">
        <f t="shared" si="65"/>
        <v>889</v>
      </c>
      <c r="U289" t="s">
        <v>198</v>
      </c>
      <c r="V289" t="str">
        <f t="shared" si="69"/>
        <v>30</v>
      </c>
      <c r="W289" t="s">
        <v>45</v>
      </c>
      <c r="X289" t="str">
        <f t="shared" si="70"/>
        <v>E5172</v>
      </c>
      <c r="Y289" t="s">
        <v>356</v>
      </c>
      <c r="Z289" t="s">
        <v>300</v>
      </c>
      <c r="AA289" t="s">
        <v>301</v>
      </c>
      <c r="AB289" t="str">
        <f>""</f>
        <v/>
      </c>
      <c r="AF289" t="s">
        <v>64</v>
      </c>
      <c r="AG289">
        <v>0</v>
      </c>
      <c r="AH289">
        <v>0</v>
      </c>
      <c r="AI289">
        <v>0</v>
      </c>
      <c r="AJ289">
        <v>-33682.42</v>
      </c>
    </row>
    <row r="290" spans="1:36" x14ac:dyDescent="0.3">
      <c r="A290" t="str">
        <f t="shared" si="62"/>
        <v>19</v>
      </c>
      <c r="B290" t="str">
        <f t="shared" si="68"/>
        <v>02</v>
      </c>
      <c r="C290" s="1">
        <v>43340.292430555557</v>
      </c>
      <c r="D290" t="str">
        <f t="shared" si="63"/>
        <v>V</v>
      </c>
      <c r="E290" t="s">
        <v>364</v>
      </c>
      <c r="G290" t="s">
        <v>355</v>
      </c>
      <c r="H290" t="s">
        <v>354</v>
      </c>
      <c r="I290" t="s">
        <v>355</v>
      </c>
      <c r="J290" s="2">
        <v>43336</v>
      </c>
      <c r="K290" t="s">
        <v>134</v>
      </c>
      <c r="L290" t="str">
        <f t="shared" si="66"/>
        <v>22</v>
      </c>
      <c r="M290" t="s">
        <v>260</v>
      </c>
      <c r="N290" t="str">
        <f t="shared" si="67"/>
        <v>221078</v>
      </c>
      <c r="O290" t="s">
        <v>299</v>
      </c>
      <c r="P290" t="str">
        <f t="shared" si="64"/>
        <v>3996</v>
      </c>
      <c r="Q290" t="s">
        <v>36</v>
      </c>
      <c r="R290">
        <v>889996</v>
      </c>
      <c r="S290" t="s">
        <v>299</v>
      </c>
      <c r="T290" t="str">
        <f t="shared" si="65"/>
        <v>889</v>
      </c>
      <c r="U290" t="s">
        <v>198</v>
      </c>
      <c r="V290" t="str">
        <f t="shared" si="69"/>
        <v>30</v>
      </c>
      <c r="W290" t="s">
        <v>45</v>
      </c>
      <c r="X290" t="str">
        <f t="shared" si="70"/>
        <v>E5172</v>
      </c>
      <c r="Y290" t="s">
        <v>356</v>
      </c>
      <c r="Z290" t="s">
        <v>300</v>
      </c>
      <c r="AA290" t="s">
        <v>301</v>
      </c>
      <c r="AB290" t="str">
        <f>""</f>
        <v/>
      </c>
      <c r="AF290" t="s">
        <v>39</v>
      </c>
      <c r="AG290">
        <v>0</v>
      </c>
      <c r="AH290">
        <v>0</v>
      </c>
      <c r="AI290">
        <v>33682.42</v>
      </c>
      <c r="AJ290">
        <v>0</v>
      </c>
    </row>
    <row r="291" spans="1:36" x14ac:dyDescent="0.3">
      <c r="A291" t="str">
        <f t="shared" si="62"/>
        <v>19</v>
      </c>
      <c r="B291" t="str">
        <f t="shared" si="68"/>
        <v>02</v>
      </c>
      <c r="C291" s="1">
        <v>43314.907557870371</v>
      </c>
      <c r="D291" t="str">
        <f t="shared" si="63"/>
        <v>V</v>
      </c>
      <c r="E291" t="s">
        <v>267</v>
      </c>
      <c r="I291" t="s">
        <v>125</v>
      </c>
      <c r="J291" s="2">
        <v>43322</v>
      </c>
      <c r="K291" t="s">
        <v>56</v>
      </c>
      <c r="L291" t="str">
        <f t="shared" si="66"/>
        <v>22</v>
      </c>
      <c r="M291" t="s">
        <v>260</v>
      </c>
      <c r="N291" t="str">
        <f t="shared" si="67"/>
        <v>221078</v>
      </c>
      <c r="O291" t="s">
        <v>299</v>
      </c>
      <c r="P291" t="str">
        <f t="shared" si="64"/>
        <v>3996</v>
      </c>
      <c r="Q291" t="s">
        <v>36</v>
      </c>
      <c r="R291">
        <v>889996</v>
      </c>
      <c r="S291" t="s">
        <v>299</v>
      </c>
      <c r="T291" t="str">
        <f t="shared" si="65"/>
        <v>889</v>
      </c>
      <c r="U291" t="s">
        <v>198</v>
      </c>
      <c r="V291" t="str">
        <f t="shared" ref="V291:V296" si="71">"11"</f>
        <v>11</v>
      </c>
      <c r="W291" t="s">
        <v>57</v>
      </c>
      <c r="X291" t="str">
        <f t="shared" ref="X291:X296" si="72">"E4280"</f>
        <v>E4280</v>
      </c>
      <c r="Y291" t="s">
        <v>58</v>
      </c>
      <c r="Z291" t="s">
        <v>300</v>
      </c>
      <c r="AA291" t="s">
        <v>301</v>
      </c>
      <c r="AB291" t="str">
        <f>""</f>
        <v/>
      </c>
      <c r="AF291" t="s">
        <v>39</v>
      </c>
      <c r="AG291">
        <v>0</v>
      </c>
      <c r="AH291">
        <v>0</v>
      </c>
      <c r="AI291">
        <v>903.36</v>
      </c>
      <c r="AJ291">
        <v>0</v>
      </c>
    </row>
    <row r="292" spans="1:36" x14ac:dyDescent="0.3">
      <c r="A292" t="str">
        <f t="shared" si="62"/>
        <v>19</v>
      </c>
      <c r="B292" t="str">
        <f t="shared" si="68"/>
        <v>02</v>
      </c>
      <c r="C292" s="1">
        <v>43334.698622685188</v>
      </c>
      <c r="D292" t="str">
        <f t="shared" si="63"/>
        <v>V</v>
      </c>
      <c r="E292" t="s">
        <v>332</v>
      </c>
      <c r="I292" t="s">
        <v>324</v>
      </c>
      <c r="J292" s="2">
        <v>43334</v>
      </c>
      <c r="K292" t="s">
        <v>56</v>
      </c>
      <c r="L292" t="str">
        <f t="shared" si="66"/>
        <v>22</v>
      </c>
      <c r="M292" t="s">
        <v>260</v>
      </c>
      <c r="N292" t="str">
        <f t="shared" si="67"/>
        <v>221078</v>
      </c>
      <c r="O292" t="s">
        <v>299</v>
      </c>
      <c r="P292" t="str">
        <f t="shared" si="64"/>
        <v>3996</v>
      </c>
      <c r="Q292" t="s">
        <v>36</v>
      </c>
      <c r="R292">
        <v>889996</v>
      </c>
      <c r="S292" t="s">
        <v>299</v>
      </c>
      <c r="T292" t="str">
        <f t="shared" si="65"/>
        <v>889</v>
      </c>
      <c r="U292" t="s">
        <v>198</v>
      </c>
      <c r="V292" t="str">
        <f t="shared" si="71"/>
        <v>11</v>
      </c>
      <c r="W292" t="s">
        <v>57</v>
      </c>
      <c r="X292" t="str">
        <f t="shared" si="72"/>
        <v>E4280</v>
      </c>
      <c r="Y292" t="s">
        <v>58</v>
      </c>
      <c r="Z292" t="s">
        <v>300</v>
      </c>
      <c r="AA292" t="s">
        <v>301</v>
      </c>
      <c r="AB292" t="str">
        <f>""</f>
        <v/>
      </c>
      <c r="AF292" t="s">
        <v>39</v>
      </c>
      <c r="AG292">
        <v>0</v>
      </c>
      <c r="AH292">
        <v>0</v>
      </c>
      <c r="AI292">
        <v>214.97</v>
      </c>
      <c r="AJ292">
        <v>0</v>
      </c>
    </row>
    <row r="293" spans="1:36" x14ac:dyDescent="0.3">
      <c r="A293" t="str">
        <f t="shared" si="62"/>
        <v>19</v>
      </c>
      <c r="B293" t="str">
        <f t="shared" si="68"/>
        <v>02</v>
      </c>
      <c r="C293" s="1">
        <v>43334.698611111111</v>
      </c>
      <c r="D293" t="str">
        <f t="shared" si="63"/>
        <v>V</v>
      </c>
      <c r="E293" t="s">
        <v>332</v>
      </c>
      <c r="I293" t="s">
        <v>333</v>
      </c>
      <c r="J293" s="2">
        <v>43334</v>
      </c>
      <c r="K293" t="s">
        <v>56</v>
      </c>
      <c r="L293" t="str">
        <f t="shared" si="66"/>
        <v>22</v>
      </c>
      <c r="M293" t="s">
        <v>260</v>
      </c>
      <c r="N293" t="str">
        <f t="shared" si="67"/>
        <v>221078</v>
      </c>
      <c r="O293" t="s">
        <v>299</v>
      </c>
      <c r="P293" t="str">
        <f t="shared" si="64"/>
        <v>3996</v>
      </c>
      <c r="Q293" t="s">
        <v>36</v>
      </c>
      <c r="R293">
        <v>889996</v>
      </c>
      <c r="S293" t="s">
        <v>299</v>
      </c>
      <c r="T293" t="str">
        <f t="shared" si="65"/>
        <v>889</v>
      </c>
      <c r="U293" t="s">
        <v>198</v>
      </c>
      <c r="V293" t="str">
        <f t="shared" si="71"/>
        <v>11</v>
      </c>
      <c r="W293" t="s">
        <v>57</v>
      </c>
      <c r="X293" t="str">
        <f t="shared" si="72"/>
        <v>E4280</v>
      </c>
      <c r="Y293" t="s">
        <v>58</v>
      </c>
      <c r="Z293" t="s">
        <v>300</v>
      </c>
      <c r="AA293" t="s">
        <v>301</v>
      </c>
      <c r="AB293" t="str">
        <f>""</f>
        <v/>
      </c>
      <c r="AF293" t="s">
        <v>64</v>
      </c>
      <c r="AG293">
        <v>0</v>
      </c>
      <c r="AH293">
        <v>0</v>
      </c>
      <c r="AI293">
        <v>-214.97</v>
      </c>
      <c r="AJ293">
        <v>0</v>
      </c>
    </row>
    <row r="294" spans="1:36" x14ac:dyDescent="0.3">
      <c r="A294" t="str">
        <f t="shared" si="62"/>
        <v>19</v>
      </c>
      <c r="B294" t="str">
        <f t="shared" si="68"/>
        <v>02</v>
      </c>
      <c r="C294" s="1">
        <v>43333.92900462963</v>
      </c>
      <c r="D294" t="str">
        <f t="shared" si="63"/>
        <v>V</v>
      </c>
      <c r="E294" t="s">
        <v>330</v>
      </c>
      <c r="I294" t="s">
        <v>334</v>
      </c>
      <c r="J294" s="2">
        <v>43333</v>
      </c>
      <c r="K294" t="s">
        <v>56</v>
      </c>
      <c r="L294" t="str">
        <f t="shared" si="66"/>
        <v>22</v>
      </c>
      <c r="M294" t="s">
        <v>260</v>
      </c>
      <c r="N294" t="str">
        <f t="shared" si="67"/>
        <v>221078</v>
      </c>
      <c r="O294" t="s">
        <v>299</v>
      </c>
      <c r="P294" t="str">
        <f t="shared" si="64"/>
        <v>3996</v>
      </c>
      <c r="Q294" t="s">
        <v>36</v>
      </c>
      <c r="R294">
        <v>889996</v>
      </c>
      <c r="S294" t="s">
        <v>299</v>
      </c>
      <c r="T294" t="str">
        <f t="shared" si="65"/>
        <v>889</v>
      </c>
      <c r="U294" t="s">
        <v>198</v>
      </c>
      <c r="V294" t="str">
        <f t="shared" si="71"/>
        <v>11</v>
      </c>
      <c r="W294" t="s">
        <v>57</v>
      </c>
      <c r="X294" t="str">
        <f t="shared" si="72"/>
        <v>E4280</v>
      </c>
      <c r="Y294" t="s">
        <v>58</v>
      </c>
      <c r="Z294" t="s">
        <v>300</v>
      </c>
      <c r="AA294" t="s">
        <v>301</v>
      </c>
      <c r="AB294" t="str">
        <f>""</f>
        <v/>
      </c>
      <c r="AF294" t="s">
        <v>39</v>
      </c>
      <c r="AG294">
        <v>0</v>
      </c>
      <c r="AH294">
        <v>0</v>
      </c>
      <c r="AI294">
        <v>199.26</v>
      </c>
      <c r="AJ294">
        <v>0</v>
      </c>
    </row>
    <row r="295" spans="1:36" x14ac:dyDescent="0.3">
      <c r="A295" t="str">
        <f t="shared" si="62"/>
        <v>19</v>
      </c>
      <c r="B295" t="str">
        <f t="shared" si="68"/>
        <v>02</v>
      </c>
      <c r="C295" s="1">
        <v>43333.928981481484</v>
      </c>
      <c r="D295" t="str">
        <f t="shared" si="63"/>
        <v>V</v>
      </c>
      <c r="E295" t="s">
        <v>330</v>
      </c>
      <c r="I295" t="s">
        <v>331</v>
      </c>
      <c r="J295" s="2">
        <v>43333</v>
      </c>
      <c r="K295" t="s">
        <v>56</v>
      </c>
      <c r="L295" t="str">
        <f t="shared" si="66"/>
        <v>22</v>
      </c>
      <c r="M295" t="s">
        <v>260</v>
      </c>
      <c r="N295" t="str">
        <f t="shared" si="67"/>
        <v>221078</v>
      </c>
      <c r="O295" t="s">
        <v>299</v>
      </c>
      <c r="P295" t="str">
        <f t="shared" si="64"/>
        <v>3996</v>
      </c>
      <c r="Q295" t="s">
        <v>36</v>
      </c>
      <c r="R295">
        <v>889996</v>
      </c>
      <c r="S295" t="s">
        <v>299</v>
      </c>
      <c r="T295" t="str">
        <f t="shared" si="65"/>
        <v>889</v>
      </c>
      <c r="U295" t="s">
        <v>198</v>
      </c>
      <c r="V295" t="str">
        <f t="shared" si="71"/>
        <v>11</v>
      </c>
      <c r="W295" t="s">
        <v>57</v>
      </c>
      <c r="X295" t="str">
        <f t="shared" si="72"/>
        <v>E4280</v>
      </c>
      <c r="Y295" t="s">
        <v>58</v>
      </c>
      <c r="Z295" t="s">
        <v>300</v>
      </c>
      <c r="AA295" t="s">
        <v>301</v>
      </c>
      <c r="AB295" t="str">
        <f>""</f>
        <v/>
      </c>
      <c r="AF295" t="s">
        <v>64</v>
      </c>
      <c r="AG295">
        <v>0</v>
      </c>
      <c r="AH295">
        <v>0</v>
      </c>
      <c r="AI295">
        <v>-199.26</v>
      </c>
      <c r="AJ295">
        <v>0</v>
      </c>
    </row>
    <row r="296" spans="1:36" x14ac:dyDescent="0.3">
      <c r="A296" t="str">
        <f t="shared" si="62"/>
        <v>19</v>
      </c>
      <c r="B296" t="str">
        <f t="shared" si="68"/>
        <v>02</v>
      </c>
      <c r="C296" s="1">
        <v>43328.914525462962</v>
      </c>
      <c r="D296" t="str">
        <f t="shared" si="63"/>
        <v>V</v>
      </c>
      <c r="E296" t="s">
        <v>268</v>
      </c>
      <c r="I296" t="s">
        <v>127</v>
      </c>
      <c r="J296" s="2">
        <v>43336</v>
      </c>
      <c r="K296" t="s">
        <v>56</v>
      </c>
      <c r="L296" t="str">
        <f t="shared" si="66"/>
        <v>22</v>
      </c>
      <c r="M296" t="s">
        <v>260</v>
      </c>
      <c r="N296" t="str">
        <f t="shared" si="67"/>
        <v>221078</v>
      </c>
      <c r="O296" t="s">
        <v>299</v>
      </c>
      <c r="P296" t="str">
        <f t="shared" si="64"/>
        <v>3996</v>
      </c>
      <c r="Q296" t="s">
        <v>36</v>
      </c>
      <c r="R296">
        <v>889996</v>
      </c>
      <c r="S296" t="s">
        <v>299</v>
      </c>
      <c r="T296" t="str">
        <f t="shared" si="65"/>
        <v>889</v>
      </c>
      <c r="U296" t="s">
        <v>198</v>
      </c>
      <c r="V296" t="str">
        <f t="shared" si="71"/>
        <v>11</v>
      </c>
      <c r="W296" t="s">
        <v>57</v>
      </c>
      <c r="X296" t="str">
        <f t="shared" si="72"/>
        <v>E4280</v>
      </c>
      <c r="Y296" t="s">
        <v>58</v>
      </c>
      <c r="Z296" t="s">
        <v>300</v>
      </c>
      <c r="AA296" t="s">
        <v>301</v>
      </c>
      <c r="AB296" t="str">
        <f>""</f>
        <v/>
      </c>
      <c r="AF296" t="s">
        <v>39</v>
      </c>
      <c r="AG296">
        <v>0</v>
      </c>
      <c r="AH296">
        <v>0</v>
      </c>
      <c r="AI296">
        <v>903.36</v>
      </c>
      <c r="AJ296">
        <v>0</v>
      </c>
    </row>
    <row r="297" spans="1:36" x14ac:dyDescent="0.3">
      <c r="A297" t="str">
        <f t="shared" si="62"/>
        <v>19</v>
      </c>
      <c r="B297" t="str">
        <f t="shared" si="68"/>
        <v>02</v>
      </c>
      <c r="C297" s="1">
        <v>43340.292442129627</v>
      </c>
      <c r="D297" t="str">
        <f t="shared" si="63"/>
        <v>V</v>
      </c>
      <c r="E297" t="s">
        <v>364</v>
      </c>
      <c r="G297" t="s">
        <v>355</v>
      </c>
      <c r="H297" t="s">
        <v>354</v>
      </c>
      <c r="I297" t="s">
        <v>355</v>
      </c>
      <c r="J297" s="2">
        <v>43336</v>
      </c>
      <c r="K297" t="s">
        <v>134</v>
      </c>
      <c r="L297" t="str">
        <f t="shared" si="66"/>
        <v>22</v>
      </c>
      <c r="M297" t="s">
        <v>260</v>
      </c>
      <c r="N297" t="str">
        <f t="shared" si="67"/>
        <v>221078</v>
      </c>
      <c r="O297" t="s">
        <v>299</v>
      </c>
      <c r="P297" t="str">
        <f t="shared" si="64"/>
        <v>3996</v>
      </c>
      <c r="Q297" t="s">
        <v>36</v>
      </c>
      <c r="R297">
        <v>889996</v>
      </c>
      <c r="S297" t="s">
        <v>299</v>
      </c>
      <c r="T297" t="str">
        <f t="shared" si="65"/>
        <v>889</v>
      </c>
      <c r="U297" t="s">
        <v>198</v>
      </c>
      <c r="V297" t="str">
        <f>"30"</f>
        <v>30</v>
      </c>
      <c r="W297" t="s">
        <v>45</v>
      </c>
      <c r="X297" t="str">
        <f>"E5172"</f>
        <v>E5172</v>
      </c>
      <c r="Y297" t="s">
        <v>356</v>
      </c>
      <c r="Z297" t="s">
        <v>300</v>
      </c>
      <c r="AA297" t="s">
        <v>301</v>
      </c>
      <c r="AB297" t="str">
        <f>""</f>
        <v/>
      </c>
      <c r="AF297" t="s">
        <v>64</v>
      </c>
      <c r="AG297">
        <v>0</v>
      </c>
      <c r="AH297">
        <v>0</v>
      </c>
      <c r="AI297">
        <v>0</v>
      </c>
      <c r="AJ297">
        <v>0</v>
      </c>
    </row>
    <row r="298" spans="1:36" x14ac:dyDescent="0.3">
      <c r="A298" t="str">
        <f t="shared" si="62"/>
        <v>19</v>
      </c>
      <c r="B298" t="str">
        <f t="shared" si="68"/>
        <v>02</v>
      </c>
      <c r="C298" s="1">
        <v>43314.904918981483</v>
      </c>
      <c r="D298" t="str">
        <f t="shared" si="63"/>
        <v>V</v>
      </c>
      <c r="E298" t="s">
        <v>326</v>
      </c>
      <c r="I298" t="s">
        <v>125</v>
      </c>
      <c r="J298" s="2">
        <v>43322</v>
      </c>
      <c r="K298" t="s">
        <v>51</v>
      </c>
      <c r="L298" t="str">
        <f t="shared" ref="L298:L329" si="73">"22"</f>
        <v>22</v>
      </c>
      <c r="M298" t="s">
        <v>260</v>
      </c>
      <c r="N298" t="str">
        <f t="shared" ref="N298:N329" si="74">"221078"</f>
        <v>221078</v>
      </c>
      <c r="O298" t="s">
        <v>299</v>
      </c>
      <c r="P298" t="str">
        <f t="shared" si="64"/>
        <v>3996</v>
      </c>
      <c r="Q298" t="s">
        <v>36</v>
      </c>
      <c r="R298">
        <v>889996</v>
      </c>
      <c r="S298" t="s">
        <v>299</v>
      </c>
      <c r="T298" t="str">
        <f t="shared" si="65"/>
        <v>889</v>
      </c>
      <c r="U298" t="s">
        <v>198</v>
      </c>
      <c r="V298" t="str">
        <f>"10"</f>
        <v>10</v>
      </c>
      <c r="W298" t="s">
        <v>52</v>
      </c>
      <c r="X298" t="str">
        <f>"E4108"</f>
        <v>E4108</v>
      </c>
      <c r="Y298" t="s">
        <v>53</v>
      </c>
      <c r="Z298" t="s">
        <v>300</v>
      </c>
      <c r="AA298" t="s">
        <v>301</v>
      </c>
      <c r="AB298" t="str">
        <f>""</f>
        <v/>
      </c>
      <c r="AF298" t="s">
        <v>39</v>
      </c>
      <c r="AG298">
        <v>0</v>
      </c>
      <c r="AH298">
        <v>0</v>
      </c>
      <c r="AI298">
        <v>2597.6999999999998</v>
      </c>
      <c r="AJ298">
        <v>0</v>
      </c>
    </row>
    <row r="299" spans="1:36" x14ac:dyDescent="0.3">
      <c r="A299" t="str">
        <f t="shared" si="62"/>
        <v>19</v>
      </c>
      <c r="B299" t="str">
        <f t="shared" si="68"/>
        <v>02</v>
      </c>
      <c r="C299" s="1">
        <v>43328.911793981482</v>
      </c>
      <c r="D299" t="str">
        <f t="shared" si="63"/>
        <v>V</v>
      </c>
      <c r="E299" t="s">
        <v>327</v>
      </c>
      <c r="I299" t="s">
        <v>127</v>
      </c>
      <c r="J299" s="2">
        <v>43336</v>
      </c>
      <c r="K299" t="s">
        <v>51</v>
      </c>
      <c r="L299" t="str">
        <f t="shared" si="73"/>
        <v>22</v>
      </c>
      <c r="M299" t="s">
        <v>260</v>
      </c>
      <c r="N299" t="str">
        <f t="shared" si="74"/>
        <v>221078</v>
      </c>
      <c r="O299" t="s">
        <v>299</v>
      </c>
      <c r="P299" t="str">
        <f t="shared" si="64"/>
        <v>3996</v>
      </c>
      <c r="Q299" t="s">
        <v>36</v>
      </c>
      <c r="R299">
        <v>889996</v>
      </c>
      <c r="S299" t="s">
        <v>299</v>
      </c>
      <c r="T299" t="str">
        <f t="shared" si="65"/>
        <v>889</v>
      </c>
      <c r="U299" t="s">
        <v>198</v>
      </c>
      <c r="V299" t="str">
        <f>"10"</f>
        <v>10</v>
      </c>
      <c r="W299" t="s">
        <v>52</v>
      </c>
      <c r="X299" t="str">
        <f>"E4108"</f>
        <v>E4108</v>
      </c>
      <c r="Y299" t="s">
        <v>53</v>
      </c>
      <c r="Z299" t="s">
        <v>300</v>
      </c>
      <c r="AA299" t="s">
        <v>301</v>
      </c>
      <c r="AB299" t="str">
        <f>""</f>
        <v/>
      </c>
      <c r="AF299" t="s">
        <v>39</v>
      </c>
      <c r="AG299">
        <v>0</v>
      </c>
      <c r="AH299">
        <v>0</v>
      </c>
      <c r="AI299">
        <v>2597.6999999999998</v>
      </c>
      <c r="AJ299">
        <v>0</v>
      </c>
    </row>
    <row r="300" spans="1:36" x14ac:dyDescent="0.3">
      <c r="A300" t="str">
        <f t="shared" si="62"/>
        <v>19</v>
      </c>
      <c r="B300" t="str">
        <f t="shared" si="68"/>
        <v>02</v>
      </c>
      <c r="C300" s="1">
        <v>43340.292442129627</v>
      </c>
      <c r="D300" t="str">
        <f t="shared" si="63"/>
        <v>V</v>
      </c>
      <c r="E300" t="s">
        <v>364</v>
      </c>
      <c r="G300" t="s">
        <v>355</v>
      </c>
      <c r="H300" t="s">
        <v>354</v>
      </c>
      <c r="I300" t="s">
        <v>355</v>
      </c>
      <c r="J300" s="2">
        <v>43336</v>
      </c>
      <c r="K300" t="s">
        <v>259</v>
      </c>
      <c r="L300" t="str">
        <f t="shared" si="73"/>
        <v>22</v>
      </c>
      <c r="M300" t="s">
        <v>260</v>
      </c>
      <c r="N300" t="str">
        <f t="shared" si="74"/>
        <v>221078</v>
      </c>
      <c r="O300" t="s">
        <v>299</v>
      </c>
      <c r="P300" t="str">
        <f t="shared" si="64"/>
        <v>3996</v>
      </c>
      <c r="Q300" t="s">
        <v>36</v>
      </c>
      <c r="R300">
        <v>889996</v>
      </c>
      <c r="S300" t="s">
        <v>299</v>
      </c>
      <c r="T300" t="str">
        <f t="shared" si="65"/>
        <v>889</v>
      </c>
      <c r="U300" t="s">
        <v>198</v>
      </c>
      <c r="V300" t="str">
        <f t="shared" ref="V300:V339" si="75">"RV"</f>
        <v>RV</v>
      </c>
      <c r="W300" t="s">
        <v>66</v>
      </c>
      <c r="X300" t="str">
        <f t="shared" ref="X300:X339" si="76">"R3711"</f>
        <v>R3711</v>
      </c>
      <c r="Y300" t="s">
        <v>366</v>
      </c>
      <c r="Z300" t="s">
        <v>300</v>
      </c>
      <c r="AA300" t="s">
        <v>301</v>
      </c>
      <c r="AB300" t="str">
        <f>""</f>
        <v/>
      </c>
      <c r="AF300" t="s">
        <v>39</v>
      </c>
      <c r="AG300">
        <v>0</v>
      </c>
      <c r="AH300">
        <v>0</v>
      </c>
      <c r="AI300">
        <v>33682.42</v>
      </c>
      <c r="AJ300">
        <v>0</v>
      </c>
    </row>
    <row r="301" spans="1:36" x14ac:dyDescent="0.3">
      <c r="A301" t="str">
        <f t="shared" si="62"/>
        <v>19</v>
      </c>
      <c r="B301" t="str">
        <f t="shared" si="68"/>
        <v>02</v>
      </c>
      <c r="C301" s="1">
        <v>43315.681793981479</v>
      </c>
      <c r="D301" t="str">
        <f t="shared" si="63"/>
        <v>V</v>
      </c>
      <c r="E301" t="s">
        <v>363</v>
      </c>
      <c r="G301" t="s">
        <v>355</v>
      </c>
      <c r="I301" t="s">
        <v>355</v>
      </c>
      <c r="J301" s="2">
        <v>43315</v>
      </c>
      <c r="K301" t="s">
        <v>259</v>
      </c>
      <c r="L301" t="str">
        <f t="shared" si="73"/>
        <v>22</v>
      </c>
      <c r="M301" t="s">
        <v>260</v>
      </c>
      <c r="N301" t="str">
        <f t="shared" si="74"/>
        <v>221078</v>
      </c>
      <c r="O301" t="s">
        <v>299</v>
      </c>
      <c r="P301" t="str">
        <f t="shared" si="64"/>
        <v>3996</v>
      </c>
      <c r="Q301" t="s">
        <v>36</v>
      </c>
      <c r="R301">
        <v>889996</v>
      </c>
      <c r="S301" t="s">
        <v>299</v>
      </c>
      <c r="T301" t="str">
        <f t="shared" si="65"/>
        <v>889</v>
      </c>
      <c r="U301" t="s">
        <v>198</v>
      </c>
      <c r="V301" t="str">
        <f t="shared" si="75"/>
        <v>RV</v>
      </c>
      <c r="W301" t="s">
        <v>66</v>
      </c>
      <c r="X301" t="str">
        <f t="shared" si="76"/>
        <v>R3711</v>
      </c>
      <c r="Y301" t="s">
        <v>366</v>
      </c>
      <c r="Z301" t="s">
        <v>300</v>
      </c>
      <c r="AA301" t="s">
        <v>301</v>
      </c>
      <c r="AB301" t="str">
        <f>""</f>
        <v/>
      </c>
      <c r="AF301" t="s">
        <v>39</v>
      </c>
      <c r="AG301">
        <v>0</v>
      </c>
      <c r="AH301">
        <v>0</v>
      </c>
      <c r="AI301">
        <v>31818.880000000001</v>
      </c>
      <c r="AJ301">
        <v>0</v>
      </c>
    </row>
    <row r="302" spans="1:36" x14ac:dyDescent="0.3">
      <c r="A302" t="str">
        <f t="shared" si="62"/>
        <v>19</v>
      </c>
      <c r="B302" t="str">
        <f t="shared" si="68"/>
        <v>02</v>
      </c>
      <c r="C302" s="1">
        <v>43321.49391203704</v>
      </c>
      <c r="D302" t="str">
        <f t="shared" si="63"/>
        <v>V</v>
      </c>
      <c r="E302" t="s">
        <v>323</v>
      </c>
      <c r="I302" t="s">
        <v>324</v>
      </c>
      <c r="J302" s="2">
        <v>43321</v>
      </c>
      <c r="K302" t="s">
        <v>259</v>
      </c>
      <c r="L302" t="str">
        <f t="shared" si="73"/>
        <v>22</v>
      </c>
      <c r="M302" t="s">
        <v>260</v>
      </c>
      <c r="N302" t="str">
        <f t="shared" si="74"/>
        <v>221078</v>
      </c>
      <c r="O302" t="s">
        <v>299</v>
      </c>
      <c r="P302" t="str">
        <f t="shared" si="64"/>
        <v>3996</v>
      </c>
      <c r="Q302" t="s">
        <v>36</v>
      </c>
      <c r="R302">
        <v>889996</v>
      </c>
      <c r="S302" t="s">
        <v>299</v>
      </c>
      <c r="T302" t="str">
        <f t="shared" si="65"/>
        <v>889</v>
      </c>
      <c r="U302" t="s">
        <v>198</v>
      </c>
      <c r="V302" t="str">
        <f t="shared" si="75"/>
        <v>RV</v>
      </c>
      <c r="W302" t="s">
        <v>66</v>
      </c>
      <c r="X302" t="str">
        <f t="shared" si="76"/>
        <v>R3711</v>
      </c>
      <c r="Y302" t="s">
        <v>366</v>
      </c>
      <c r="Z302" t="s">
        <v>300</v>
      </c>
      <c r="AA302" t="s">
        <v>301</v>
      </c>
      <c r="AB302" t="str">
        <f>""</f>
        <v/>
      </c>
      <c r="AF302" t="s">
        <v>39</v>
      </c>
      <c r="AG302">
        <v>0</v>
      </c>
      <c r="AH302">
        <v>0</v>
      </c>
      <c r="AI302">
        <v>10396.370000000001</v>
      </c>
      <c r="AJ302">
        <v>0</v>
      </c>
    </row>
    <row r="303" spans="1:36" x14ac:dyDescent="0.3">
      <c r="A303" t="str">
        <f t="shared" si="62"/>
        <v>19</v>
      </c>
      <c r="B303" t="str">
        <f t="shared" si="68"/>
        <v>02</v>
      </c>
      <c r="C303" s="1">
        <v>43321.49391203704</v>
      </c>
      <c r="D303" t="str">
        <f t="shared" si="63"/>
        <v>V</v>
      </c>
      <c r="E303" t="s">
        <v>323</v>
      </c>
      <c r="I303" t="s">
        <v>324</v>
      </c>
      <c r="J303" s="2">
        <v>43321</v>
      </c>
      <c r="K303" t="s">
        <v>259</v>
      </c>
      <c r="L303" t="str">
        <f t="shared" si="73"/>
        <v>22</v>
      </c>
      <c r="M303" t="s">
        <v>260</v>
      </c>
      <c r="N303" t="str">
        <f t="shared" si="74"/>
        <v>221078</v>
      </c>
      <c r="O303" t="s">
        <v>299</v>
      </c>
      <c r="P303" t="str">
        <f t="shared" si="64"/>
        <v>3996</v>
      </c>
      <c r="Q303" t="s">
        <v>36</v>
      </c>
      <c r="R303">
        <v>889996</v>
      </c>
      <c r="S303" t="s">
        <v>299</v>
      </c>
      <c r="T303" t="str">
        <f t="shared" si="65"/>
        <v>889</v>
      </c>
      <c r="U303" t="s">
        <v>198</v>
      </c>
      <c r="V303" t="str">
        <f t="shared" si="75"/>
        <v>RV</v>
      </c>
      <c r="W303" t="s">
        <v>66</v>
      </c>
      <c r="X303" t="str">
        <f t="shared" si="76"/>
        <v>R3711</v>
      </c>
      <c r="Y303" t="s">
        <v>366</v>
      </c>
      <c r="Z303" t="s">
        <v>300</v>
      </c>
      <c r="AA303" t="s">
        <v>301</v>
      </c>
      <c r="AB303" t="str">
        <f>""</f>
        <v/>
      </c>
      <c r="AF303" t="s">
        <v>39</v>
      </c>
      <c r="AG303">
        <v>0</v>
      </c>
      <c r="AH303">
        <v>0</v>
      </c>
      <c r="AI303">
        <v>2178.7800000000002</v>
      </c>
      <c r="AJ303">
        <v>0</v>
      </c>
    </row>
    <row r="304" spans="1:36" x14ac:dyDescent="0.3">
      <c r="A304" t="str">
        <f t="shared" si="62"/>
        <v>19</v>
      </c>
      <c r="B304" t="str">
        <f t="shared" si="68"/>
        <v>02</v>
      </c>
      <c r="C304" s="1">
        <v>43321.493888888886</v>
      </c>
      <c r="D304" t="str">
        <f t="shared" si="63"/>
        <v>V</v>
      </c>
      <c r="E304" t="s">
        <v>323</v>
      </c>
      <c r="I304" t="s">
        <v>324</v>
      </c>
      <c r="J304" s="2">
        <v>43321</v>
      </c>
      <c r="K304" t="s">
        <v>259</v>
      </c>
      <c r="L304" t="str">
        <f t="shared" si="73"/>
        <v>22</v>
      </c>
      <c r="M304" t="s">
        <v>260</v>
      </c>
      <c r="N304" t="str">
        <f t="shared" si="74"/>
        <v>221078</v>
      </c>
      <c r="O304" t="s">
        <v>299</v>
      </c>
      <c r="P304" t="str">
        <f t="shared" si="64"/>
        <v>3996</v>
      </c>
      <c r="Q304" t="s">
        <v>36</v>
      </c>
      <c r="R304">
        <v>889996</v>
      </c>
      <c r="S304" t="s">
        <v>299</v>
      </c>
      <c r="T304" t="str">
        <f t="shared" si="65"/>
        <v>889</v>
      </c>
      <c r="U304" t="s">
        <v>198</v>
      </c>
      <c r="V304" t="str">
        <f t="shared" si="75"/>
        <v>RV</v>
      </c>
      <c r="W304" t="s">
        <v>66</v>
      </c>
      <c r="X304" t="str">
        <f t="shared" si="76"/>
        <v>R3711</v>
      </c>
      <c r="Y304" t="s">
        <v>366</v>
      </c>
      <c r="Z304" t="s">
        <v>300</v>
      </c>
      <c r="AA304" t="s">
        <v>301</v>
      </c>
      <c r="AB304" t="str">
        <f>""</f>
        <v/>
      </c>
      <c r="AF304" t="s">
        <v>39</v>
      </c>
      <c r="AG304">
        <v>0</v>
      </c>
      <c r="AH304">
        <v>0</v>
      </c>
      <c r="AI304">
        <v>4162.38</v>
      </c>
      <c r="AJ304">
        <v>0</v>
      </c>
    </row>
    <row r="305" spans="1:36" x14ac:dyDescent="0.3">
      <c r="A305" t="str">
        <f t="shared" si="62"/>
        <v>19</v>
      </c>
      <c r="B305" t="str">
        <f t="shared" si="68"/>
        <v>02</v>
      </c>
      <c r="C305" s="1">
        <v>43314.905439814815</v>
      </c>
      <c r="D305" t="str">
        <f t="shared" si="63"/>
        <v>V</v>
      </c>
      <c r="E305" t="s">
        <v>326</v>
      </c>
      <c r="I305" t="s">
        <v>125</v>
      </c>
      <c r="J305" s="2">
        <v>43322</v>
      </c>
      <c r="K305" t="s">
        <v>259</v>
      </c>
      <c r="L305" t="str">
        <f t="shared" si="73"/>
        <v>22</v>
      </c>
      <c r="M305" t="s">
        <v>260</v>
      </c>
      <c r="N305" t="str">
        <f t="shared" si="74"/>
        <v>221078</v>
      </c>
      <c r="O305" t="s">
        <v>299</v>
      </c>
      <c r="P305" t="str">
        <f t="shared" si="64"/>
        <v>3996</v>
      </c>
      <c r="Q305" t="s">
        <v>36</v>
      </c>
      <c r="R305">
        <v>889996</v>
      </c>
      <c r="S305" t="s">
        <v>299</v>
      </c>
      <c r="T305" t="str">
        <f t="shared" si="65"/>
        <v>889</v>
      </c>
      <c r="U305" t="s">
        <v>198</v>
      </c>
      <c r="V305" t="str">
        <f t="shared" si="75"/>
        <v>RV</v>
      </c>
      <c r="W305" t="s">
        <v>66</v>
      </c>
      <c r="X305" t="str">
        <f t="shared" si="76"/>
        <v>R3711</v>
      </c>
      <c r="Y305" t="s">
        <v>366</v>
      </c>
      <c r="Z305" t="s">
        <v>300</v>
      </c>
      <c r="AA305" t="s">
        <v>301</v>
      </c>
      <c r="AB305" t="str">
        <f>""</f>
        <v/>
      </c>
      <c r="AF305" t="s">
        <v>39</v>
      </c>
      <c r="AG305">
        <v>0</v>
      </c>
      <c r="AH305">
        <v>0</v>
      </c>
      <c r="AI305">
        <v>696.49</v>
      </c>
      <c r="AJ305">
        <v>0</v>
      </c>
    </row>
    <row r="306" spans="1:36" x14ac:dyDescent="0.3">
      <c r="A306" t="str">
        <f t="shared" si="62"/>
        <v>19</v>
      </c>
      <c r="B306" t="str">
        <f t="shared" si="68"/>
        <v>02</v>
      </c>
      <c r="C306" s="1">
        <v>43314.905439814815</v>
      </c>
      <c r="D306" t="str">
        <f t="shared" si="63"/>
        <v>V</v>
      </c>
      <c r="E306" t="s">
        <v>326</v>
      </c>
      <c r="I306" t="s">
        <v>125</v>
      </c>
      <c r="J306" s="2">
        <v>43322</v>
      </c>
      <c r="K306" t="s">
        <v>259</v>
      </c>
      <c r="L306" t="str">
        <f t="shared" si="73"/>
        <v>22</v>
      </c>
      <c r="M306" t="s">
        <v>260</v>
      </c>
      <c r="N306" t="str">
        <f t="shared" si="74"/>
        <v>221078</v>
      </c>
      <c r="O306" t="s">
        <v>299</v>
      </c>
      <c r="P306" t="str">
        <f t="shared" si="64"/>
        <v>3996</v>
      </c>
      <c r="Q306" t="s">
        <v>36</v>
      </c>
      <c r="R306">
        <v>889996</v>
      </c>
      <c r="S306" t="s">
        <v>299</v>
      </c>
      <c r="T306" t="str">
        <f t="shared" si="65"/>
        <v>889</v>
      </c>
      <c r="U306" t="s">
        <v>198</v>
      </c>
      <c r="V306" t="str">
        <f t="shared" si="75"/>
        <v>RV</v>
      </c>
      <c r="W306" t="s">
        <v>66</v>
      </c>
      <c r="X306" t="str">
        <f t="shared" si="76"/>
        <v>R3711</v>
      </c>
      <c r="Y306" t="s">
        <v>366</v>
      </c>
      <c r="Z306" t="s">
        <v>300</v>
      </c>
      <c r="AA306" t="s">
        <v>301</v>
      </c>
      <c r="AB306" t="str">
        <f>""</f>
        <v/>
      </c>
      <c r="AF306" t="s">
        <v>39</v>
      </c>
      <c r="AG306">
        <v>0</v>
      </c>
      <c r="AH306">
        <v>0</v>
      </c>
      <c r="AI306">
        <v>266.66000000000003</v>
      </c>
      <c r="AJ306">
        <v>0</v>
      </c>
    </row>
    <row r="307" spans="1:36" x14ac:dyDescent="0.3">
      <c r="A307" t="str">
        <f t="shared" si="62"/>
        <v>19</v>
      </c>
      <c r="B307" t="str">
        <f t="shared" si="68"/>
        <v>02</v>
      </c>
      <c r="C307" s="1">
        <v>43314.905428240738</v>
      </c>
      <c r="D307" t="str">
        <f t="shared" si="63"/>
        <v>V</v>
      </c>
      <c r="E307" t="s">
        <v>326</v>
      </c>
      <c r="I307" t="s">
        <v>125</v>
      </c>
      <c r="J307" s="2">
        <v>43322</v>
      </c>
      <c r="K307" t="s">
        <v>259</v>
      </c>
      <c r="L307" t="str">
        <f t="shared" si="73"/>
        <v>22</v>
      </c>
      <c r="M307" t="s">
        <v>260</v>
      </c>
      <c r="N307" t="str">
        <f t="shared" si="74"/>
        <v>221078</v>
      </c>
      <c r="O307" t="s">
        <v>299</v>
      </c>
      <c r="P307" t="str">
        <f t="shared" si="64"/>
        <v>3996</v>
      </c>
      <c r="Q307" t="s">
        <v>36</v>
      </c>
      <c r="R307">
        <v>889996</v>
      </c>
      <c r="S307" t="s">
        <v>299</v>
      </c>
      <c r="T307" t="str">
        <f t="shared" si="65"/>
        <v>889</v>
      </c>
      <c r="U307" t="s">
        <v>198</v>
      </c>
      <c r="V307" t="str">
        <f t="shared" si="75"/>
        <v>RV</v>
      </c>
      <c r="W307" t="s">
        <v>66</v>
      </c>
      <c r="X307" t="str">
        <f t="shared" si="76"/>
        <v>R3711</v>
      </c>
      <c r="Y307" t="s">
        <v>366</v>
      </c>
      <c r="Z307" t="s">
        <v>300</v>
      </c>
      <c r="AA307" t="s">
        <v>301</v>
      </c>
      <c r="AB307" t="str">
        <f>""</f>
        <v/>
      </c>
      <c r="AF307" t="s">
        <v>39</v>
      </c>
      <c r="AG307">
        <v>0</v>
      </c>
      <c r="AH307">
        <v>0</v>
      </c>
      <c r="AI307">
        <v>2886.3</v>
      </c>
      <c r="AJ307">
        <v>0</v>
      </c>
    </row>
    <row r="308" spans="1:36" x14ac:dyDescent="0.3">
      <c r="A308" t="str">
        <f t="shared" si="62"/>
        <v>19</v>
      </c>
      <c r="B308" t="str">
        <f t="shared" si="68"/>
        <v>02</v>
      </c>
      <c r="C308" s="1">
        <v>43314.905428240738</v>
      </c>
      <c r="D308" t="str">
        <f t="shared" si="63"/>
        <v>V</v>
      </c>
      <c r="E308" t="s">
        <v>326</v>
      </c>
      <c r="I308" t="s">
        <v>125</v>
      </c>
      <c r="J308" s="2">
        <v>43322</v>
      </c>
      <c r="K308" t="s">
        <v>259</v>
      </c>
      <c r="L308" t="str">
        <f t="shared" si="73"/>
        <v>22</v>
      </c>
      <c r="M308" t="s">
        <v>260</v>
      </c>
      <c r="N308" t="str">
        <f t="shared" si="74"/>
        <v>221078</v>
      </c>
      <c r="O308" t="s">
        <v>299</v>
      </c>
      <c r="P308" t="str">
        <f t="shared" si="64"/>
        <v>3996</v>
      </c>
      <c r="Q308" t="s">
        <v>36</v>
      </c>
      <c r="R308">
        <v>889996</v>
      </c>
      <c r="S308" t="s">
        <v>299</v>
      </c>
      <c r="T308" t="str">
        <f t="shared" si="65"/>
        <v>889</v>
      </c>
      <c r="U308" t="s">
        <v>198</v>
      </c>
      <c r="V308" t="str">
        <f t="shared" si="75"/>
        <v>RV</v>
      </c>
      <c r="W308" t="s">
        <v>66</v>
      </c>
      <c r="X308" t="str">
        <f t="shared" si="76"/>
        <v>R3711</v>
      </c>
      <c r="Y308" t="s">
        <v>366</v>
      </c>
      <c r="Z308" t="s">
        <v>300</v>
      </c>
      <c r="AA308" t="s">
        <v>301</v>
      </c>
      <c r="AB308" t="str">
        <f>""</f>
        <v/>
      </c>
      <c r="AF308" t="s">
        <v>39</v>
      </c>
      <c r="AG308">
        <v>0</v>
      </c>
      <c r="AH308">
        <v>0</v>
      </c>
      <c r="AI308">
        <v>7147.52</v>
      </c>
      <c r="AJ308">
        <v>0</v>
      </c>
    </row>
    <row r="309" spans="1:36" x14ac:dyDescent="0.3">
      <c r="A309" t="str">
        <f t="shared" si="62"/>
        <v>19</v>
      </c>
      <c r="B309" t="str">
        <f t="shared" si="68"/>
        <v>02</v>
      </c>
      <c r="C309" s="1">
        <v>43314.905428240738</v>
      </c>
      <c r="D309" t="str">
        <f t="shared" si="63"/>
        <v>V</v>
      </c>
      <c r="E309" t="s">
        <v>326</v>
      </c>
      <c r="I309" t="s">
        <v>125</v>
      </c>
      <c r="J309" s="2">
        <v>43322</v>
      </c>
      <c r="K309" t="s">
        <v>259</v>
      </c>
      <c r="L309" t="str">
        <f t="shared" si="73"/>
        <v>22</v>
      </c>
      <c r="M309" t="s">
        <v>260</v>
      </c>
      <c r="N309" t="str">
        <f t="shared" si="74"/>
        <v>221078</v>
      </c>
      <c r="O309" t="s">
        <v>299</v>
      </c>
      <c r="P309" t="str">
        <f t="shared" si="64"/>
        <v>3996</v>
      </c>
      <c r="Q309" t="s">
        <v>36</v>
      </c>
      <c r="R309">
        <v>889996</v>
      </c>
      <c r="S309" t="s">
        <v>299</v>
      </c>
      <c r="T309" t="str">
        <f t="shared" si="65"/>
        <v>889</v>
      </c>
      <c r="U309" t="s">
        <v>198</v>
      </c>
      <c r="V309" t="str">
        <f t="shared" si="75"/>
        <v>RV</v>
      </c>
      <c r="W309" t="s">
        <v>66</v>
      </c>
      <c r="X309" t="str">
        <f t="shared" si="76"/>
        <v>R3711</v>
      </c>
      <c r="Y309" t="s">
        <v>366</v>
      </c>
      <c r="Z309" t="s">
        <v>300</v>
      </c>
      <c r="AA309" t="s">
        <v>301</v>
      </c>
      <c r="AB309" t="str">
        <f>""</f>
        <v/>
      </c>
      <c r="AF309" t="s">
        <v>39</v>
      </c>
      <c r="AG309">
        <v>0</v>
      </c>
      <c r="AH309">
        <v>0</v>
      </c>
      <c r="AI309">
        <v>901.32</v>
      </c>
      <c r="AJ309">
        <v>0</v>
      </c>
    </row>
    <row r="310" spans="1:36" x14ac:dyDescent="0.3">
      <c r="A310" t="str">
        <f t="shared" si="62"/>
        <v>19</v>
      </c>
      <c r="B310" t="str">
        <f t="shared" si="68"/>
        <v>02</v>
      </c>
      <c r="C310" s="1">
        <v>43314.905439814815</v>
      </c>
      <c r="D310" t="str">
        <f t="shared" si="63"/>
        <v>V</v>
      </c>
      <c r="E310" t="s">
        <v>326</v>
      </c>
      <c r="I310" t="s">
        <v>125</v>
      </c>
      <c r="J310" s="2">
        <v>43322</v>
      </c>
      <c r="K310" t="s">
        <v>259</v>
      </c>
      <c r="L310" t="str">
        <f t="shared" si="73"/>
        <v>22</v>
      </c>
      <c r="M310" t="s">
        <v>260</v>
      </c>
      <c r="N310" t="str">
        <f t="shared" si="74"/>
        <v>221078</v>
      </c>
      <c r="O310" t="s">
        <v>299</v>
      </c>
      <c r="P310" t="str">
        <f t="shared" si="64"/>
        <v>3996</v>
      </c>
      <c r="Q310" t="s">
        <v>36</v>
      </c>
      <c r="R310">
        <v>889996</v>
      </c>
      <c r="S310" t="s">
        <v>299</v>
      </c>
      <c r="T310" t="str">
        <f t="shared" si="65"/>
        <v>889</v>
      </c>
      <c r="U310" t="s">
        <v>198</v>
      </c>
      <c r="V310" t="str">
        <f t="shared" si="75"/>
        <v>RV</v>
      </c>
      <c r="W310" t="s">
        <v>66</v>
      </c>
      <c r="X310" t="str">
        <f t="shared" si="76"/>
        <v>R3711</v>
      </c>
      <c r="Y310" t="s">
        <v>366</v>
      </c>
      <c r="Z310" t="s">
        <v>300</v>
      </c>
      <c r="AA310" t="s">
        <v>301</v>
      </c>
      <c r="AB310" t="str">
        <f>""</f>
        <v/>
      </c>
      <c r="AF310" t="s">
        <v>39</v>
      </c>
      <c r="AG310">
        <v>0</v>
      </c>
      <c r="AH310">
        <v>0</v>
      </c>
      <c r="AI310">
        <v>1874.98</v>
      </c>
      <c r="AJ310">
        <v>0</v>
      </c>
    </row>
    <row r="311" spans="1:36" x14ac:dyDescent="0.3">
      <c r="A311" t="str">
        <f t="shared" si="62"/>
        <v>19</v>
      </c>
      <c r="B311" t="str">
        <f t="shared" si="68"/>
        <v>02</v>
      </c>
      <c r="C311" s="1">
        <v>43321.362129629626</v>
      </c>
      <c r="D311" t="str">
        <f t="shared" si="63"/>
        <v>V</v>
      </c>
      <c r="E311" t="s">
        <v>313</v>
      </c>
      <c r="I311" t="s">
        <v>314</v>
      </c>
      <c r="J311" s="2">
        <v>43313</v>
      </c>
      <c r="K311" t="s">
        <v>259</v>
      </c>
      <c r="L311" t="str">
        <f t="shared" si="73"/>
        <v>22</v>
      </c>
      <c r="M311" t="s">
        <v>260</v>
      </c>
      <c r="N311" t="str">
        <f t="shared" si="74"/>
        <v>221078</v>
      </c>
      <c r="O311" t="s">
        <v>299</v>
      </c>
      <c r="P311" t="str">
        <f t="shared" si="64"/>
        <v>3996</v>
      </c>
      <c r="Q311" t="s">
        <v>36</v>
      </c>
      <c r="R311">
        <v>889996</v>
      </c>
      <c r="S311" t="s">
        <v>299</v>
      </c>
      <c r="T311" t="str">
        <f t="shared" si="65"/>
        <v>889</v>
      </c>
      <c r="U311" t="s">
        <v>198</v>
      </c>
      <c r="V311" t="str">
        <f t="shared" si="75"/>
        <v>RV</v>
      </c>
      <c r="W311" t="s">
        <v>66</v>
      </c>
      <c r="X311" t="str">
        <f t="shared" si="76"/>
        <v>R3711</v>
      </c>
      <c r="Y311" t="s">
        <v>366</v>
      </c>
      <c r="Z311" t="s">
        <v>300</v>
      </c>
      <c r="AA311" t="s">
        <v>301</v>
      </c>
      <c r="AB311" t="str">
        <f>""</f>
        <v/>
      </c>
      <c r="AF311" t="s">
        <v>39</v>
      </c>
      <c r="AG311">
        <v>0</v>
      </c>
      <c r="AH311">
        <v>0</v>
      </c>
      <c r="AI311">
        <v>80.510000000000005</v>
      </c>
      <c r="AJ311">
        <v>0</v>
      </c>
    </row>
    <row r="312" spans="1:36" x14ac:dyDescent="0.3">
      <c r="A312" t="str">
        <f t="shared" si="62"/>
        <v>19</v>
      </c>
      <c r="B312" t="str">
        <f t="shared" si="68"/>
        <v>02</v>
      </c>
      <c r="C312" s="1">
        <v>43314.908171296294</v>
      </c>
      <c r="D312" t="str">
        <f t="shared" si="63"/>
        <v>V</v>
      </c>
      <c r="E312" t="s">
        <v>267</v>
      </c>
      <c r="I312" t="s">
        <v>125</v>
      </c>
      <c r="J312" s="2">
        <v>43322</v>
      </c>
      <c r="K312" t="s">
        <v>259</v>
      </c>
      <c r="L312" t="str">
        <f t="shared" si="73"/>
        <v>22</v>
      </c>
      <c r="M312" t="s">
        <v>260</v>
      </c>
      <c r="N312" t="str">
        <f t="shared" si="74"/>
        <v>221078</v>
      </c>
      <c r="O312" t="s">
        <v>299</v>
      </c>
      <c r="P312" t="str">
        <f t="shared" si="64"/>
        <v>3996</v>
      </c>
      <c r="Q312" t="s">
        <v>36</v>
      </c>
      <c r="R312">
        <v>889996</v>
      </c>
      <c r="S312" t="s">
        <v>299</v>
      </c>
      <c r="T312" t="str">
        <f t="shared" si="65"/>
        <v>889</v>
      </c>
      <c r="U312" t="s">
        <v>198</v>
      </c>
      <c r="V312" t="str">
        <f t="shared" si="75"/>
        <v>RV</v>
      </c>
      <c r="W312" t="s">
        <v>66</v>
      </c>
      <c r="X312" t="str">
        <f t="shared" si="76"/>
        <v>R3711</v>
      </c>
      <c r="Y312" t="s">
        <v>366</v>
      </c>
      <c r="Z312" t="s">
        <v>300</v>
      </c>
      <c r="AA312" t="s">
        <v>301</v>
      </c>
      <c r="AB312" t="str">
        <f>""</f>
        <v/>
      </c>
      <c r="AF312" t="s">
        <v>39</v>
      </c>
      <c r="AG312">
        <v>0</v>
      </c>
      <c r="AH312">
        <v>0</v>
      </c>
      <c r="AI312">
        <v>1003.72</v>
      </c>
      <c r="AJ312">
        <v>0</v>
      </c>
    </row>
    <row r="313" spans="1:36" x14ac:dyDescent="0.3">
      <c r="A313" t="str">
        <f t="shared" si="62"/>
        <v>19</v>
      </c>
      <c r="B313" t="str">
        <f t="shared" si="68"/>
        <v>02</v>
      </c>
      <c r="C313" s="1">
        <v>43314.908171296294</v>
      </c>
      <c r="D313" t="str">
        <f t="shared" si="63"/>
        <v>V</v>
      </c>
      <c r="E313" t="s">
        <v>267</v>
      </c>
      <c r="I313" t="s">
        <v>125</v>
      </c>
      <c r="J313" s="2">
        <v>43322</v>
      </c>
      <c r="K313" t="s">
        <v>259</v>
      </c>
      <c r="L313" t="str">
        <f t="shared" si="73"/>
        <v>22</v>
      </c>
      <c r="M313" t="s">
        <v>260</v>
      </c>
      <c r="N313" t="str">
        <f t="shared" si="74"/>
        <v>221078</v>
      </c>
      <c r="O313" t="s">
        <v>299</v>
      </c>
      <c r="P313" t="str">
        <f t="shared" si="64"/>
        <v>3996</v>
      </c>
      <c r="Q313" t="s">
        <v>36</v>
      </c>
      <c r="R313">
        <v>889996</v>
      </c>
      <c r="S313" t="s">
        <v>299</v>
      </c>
      <c r="T313" t="str">
        <f t="shared" si="65"/>
        <v>889</v>
      </c>
      <c r="U313" t="s">
        <v>198</v>
      </c>
      <c r="V313" t="str">
        <f t="shared" si="75"/>
        <v>RV</v>
      </c>
      <c r="W313" t="s">
        <v>66</v>
      </c>
      <c r="X313" t="str">
        <f t="shared" si="76"/>
        <v>R3711</v>
      </c>
      <c r="Y313" t="s">
        <v>366</v>
      </c>
      <c r="Z313" t="s">
        <v>300</v>
      </c>
      <c r="AA313" t="s">
        <v>301</v>
      </c>
      <c r="AB313" t="str">
        <f>""</f>
        <v/>
      </c>
      <c r="AF313" t="s">
        <v>39</v>
      </c>
      <c r="AG313">
        <v>0</v>
      </c>
      <c r="AH313">
        <v>0</v>
      </c>
      <c r="AI313">
        <v>10.130000000000001</v>
      </c>
      <c r="AJ313">
        <v>0</v>
      </c>
    </row>
    <row r="314" spans="1:36" x14ac:dyDescent="0.3">
      <c r="A314" t="str">
        <f t="shared" si="62"/>
        <v>19</v>
      </c>
      <c r="B314" t="str">
        <f t="shared" si="68"/>
        <v>02</v>
      </c>
      <c r="C314" s="1">
        <v>43314.908171296294</v>
      </c>
      <c r="D314" t="str">
        <f t="shared" si="63"/>
        <v>V</v>
      </c>
      <c r="E314" t="s">
        <v>267</v>
      </c>
      <c r="I314" t="s">
        <v>125</v>
      </c>
      <c r="J314" s="2">
        <v>43322</v>
      </c>
      <c r="K314" t="s">
        <v>259</v>
      </c>
      <c r="L314" t="str">
        <f t="shared" si="73"/>
        <v>22</v>
      </c>
      <c r="M314" t="s">
        <v>260</v>
      </c>
      <c r="N314" t="str">
        <f t="shared" si="74"/>
        <v>221078</v>
      </c>
      <c r="O314" t="s">
        <v>299</v>
      </c>
      <c r="P314" t="str">
        <f t="shared" si="64"/>
        <v>3996</v>
      </c>
      <c r="Q314" t="s">
        <v>36</v>
      </c>
      <c r="R314">
        <v>889996</v>
      </c>
      <c r="S314" t="s">
        <v>299</v>
      </c>
      <c r="T314" t="str">
        <f t="shared" si="65"/>
        <v>889</v>
      </c>
      <c r="U314" t="s">
        <v>198</v>
      </c>
      <c r="V314" t="str">
        <f t="shared" si="75"/>
        <v>RV</v>
      </c>
      <c r="W314" t="s">
        <v>66</v>
      </c>
      <c r="X314" t="str">
        <f t="shared" si="76"/>
        <v>R3711</v>
      </c>
      <c r="Y314" t="s">
        <v>366</v>
      </c>
      <c r="Z314" t="s">
        <v>300</v>
      </c>
      <c r="AA314" t="s">
        <v>301</v>
      </c>
      <c r="AB314" t="str">
        <f>""</f>
        <v/>
      </c>
      <c r="AF314" t="s">
        <v>39</v>
      </c>
      <c r="AG314">
        <v>0</v>
      </c>
      <c r="AH314">
        <v>0</v>
      </c>
      <c r="AI314">
        <v>2596.37</v>
      </c>
      <c r="AJ314">
        <v>0</v>
      </c>
    </row>
    <row r="315" spans="1:36" x14ac:dyDescent="0.3">
      <c r="A315" t="str">
        <f t="shared" si="62"/>
        <v>19</v>
      </c>
      <c r="B315" t="str">
        <f t="shared" si="68"/>
        <v>02</v>
      </c>
      <c r="C315" s="1">
        <v>43314.908182870371</v>
      </c>
      <c r="D315" t="str">
        <f t="shared" si="63"/>
        <v>V</v>
      </c>
      <c r="E315" t="s">
        <v>267</v>
      </c>
      <c r="I315" t="s">
        <v>125</v>
      </c>
      <c r="J315" s="2">
        <v>43322</v>
      </c>
      <c r="K315" t="s">
        <v>259</v>
      </c>
      <c r="L315" t="str">
        <f t="shared" si="73"/>
        <v>22</v>
      </c>
      <c r="M315" t="s">
        <v>260</v>
      </c>
      <c r="N315" t="str">
        <f t="shared" si="74"/>
        <v>221078</v>
      </c>
      <c r="O315" t="s">
        <v>299</v>
      </c>
      <c r="P315" t="str">
        <f t="shared" si="64"/>
        <v>3996</v>
      </c>
      <c r="Q315" t="s">
        <v>36</v>
      </c>
      <c r="R315">
        <v>889996</v>
      </c>
      <c r="S315" t="s">
        <v>299</v>
      </c>
      <c r="T315" t="str">
        <f t="shared" si="65"/>
        <v>889</v>
      </c>
      <c r="U315" t="s">
        <v>198</v>
      </c>
      <c r="V315" t="str">
        <f t="shared" si="75"/>
        <v>RV</v>
      </c>
      <c r="W315" t="s">
        <v>66</v>
      </c>
      <c r="X315" t="str">
        <f t="shared" si="76"/>
        <v>R3711</v>
      </c>
      <c r="Y315" t="s">
        <v>366</v>
      </c>
      <c r="Z315" t="s">
        <v>300</v>
      </c>
      <c r="AA315" t="s">
        <v>301</v>
      </c>
      <c r="AB315" t="str">
        <f>""</f>
        <v/>
      </c>
      <c r="AF315" t="s">
        <v>39</v>
      </c>
      <c r="AG315">
        <v>0</v>
      </c>
      <c r="AH315">
        <v>0</v>
      </c>
      <c r="AI315">
        <v>163.12</v>
      </c>
      <c r="AJ315">
        <v>0</v>
      </c>
    </row>
    <row r="316" spans="1:36" x14ac:dyDescent="0.3">
      <c r="A316" t="str">
        <f t="shared" si="62"/>
        <v>19</v>
      </c>
      <c r="B316" t="str">
        <f t="shared" si="68"/>
        <v>02</v>
      </c>
      <c r="C316" s="1">
        <v>43334.698680555557</v>
      </c>
      <c r="D316" t="str">
        <f t="shared" si="63"/>
        <v>V</v>
      </c>
      <c r="E316" t="s">
        <v>332</v>
      </c>
      <c r="I316" t="s">
        <v>324</v>
      </c>
      <c r="J316" s="2">
        <v>43334</v>
      </c>
      <c r="K316" t="s">
        <v>259</v>
      </c>
      <c r="L316" t="str">
        <f t="shared" si="73"/>
        <v>22</v>
      </c>
      <c r="M316" t="s">
        <v>260</v>
      </c>
      <c r="N316" t="str">
        <f t="shared" si="74"/>
        <v>221078</v>
      </c>
      <c r="O316" t="s">
        <v>299</v>
      </c>
      <c r="P316" t="str">
        <f t="shared" si="64"/>
        <v>3996</v>
      </c>
      <c r="Q316" t="s">
        <v>36</v>
      </c>
      <c r="R316">
        <v>889996</v>
      </c>
      <c r="S316" t="s">
        <v>299</v>
      </c>
      <c r="T316" t="str">
        <f t="shared" si="65"/>
        <v>889</v>
      </c>
      <c r="U316" t="s">
        <v>198</v>
      </c>
      <c r="V316" t="str">
        <f t="shared" si="75"/>
        <v>RV</v>
      </c>
      <c r="W316" t="s">
        <v>66</v>
      </c>
      <c r="X316" t="str">
        <f t="shared" si="76"/>
        <v>R3711</v>
      </c>
      <c r="Y316" t="s">
        <v>366</v>
      </c>
      <c r="Z316" t="s">
        <v>300</v>
      </c>
      <c r="AA316" t="s">
        <v>301</v>
      </c>
      <c r="AB316" t="str">
        <f>""</f>
        <v/>
      </c>
      <c r="AF316" t="s">
        <v>39</v>
      </c>
      <c r="AG316">
        <v>0</v>
      </c>
      <c r="AH316">
        <v>0</v>
      </c>
      <c r="AI316">
        <v>901.32</v>
      </c>
      <c r="AJ316">
        <v>0</v>
      </c>
    </row>
    <row r="317" spans="1:36" x14ac:dyDescent="0.3">
      <c r="A317" t="str">
        <f t="shared" si="62"/>
        <v>19</v>
      </c>
      <c r="B317" t="str">
        <f t="shared" si="68"/>
        <v>02</v>
      </c>
      <c r="C317" s="1">
        <v>43334.698680555557</v>
      </c>
      <c r="D317" t="str">
        <f t="shared" si="63"/>
        <v>V</v>
      </c>
      <c r="E317" t="s">
        <v>332</v>
      </c>
      <c r="I317" t="s">
        <v>324</v>
      </c>
      <c r="J317" s="2">
        <v>43334</v>
      </c>
      <c r="K317" t="s">
        <v>259</v>
      </c>
      <c r="L317" t="str">
        <f t="shared" si="73"/>
        <v>22</v>
      </c>
      <c r="M317" t="s">
        <v>260</v>
      </c>
      <c r="N317" t="str">
        <f t="shared" si="74"/>
        <v>221078</v>
      </c>
      <c r="O317" t="s">
        <v>299</v>
      </c>
      <c r="P317" t="str">
        <f t="shared" si="64"/>
        <v>3996</v>
      </c>
      <c r="Q317" t="s">
        <v>36</v>
      </c>
      <c r="R317">
        <v>889996</v>
      </c>
      <c r="S317" t="s">
        <v>299</v>
      </c>
      <c r="T317" t="str">
        <f t="shared" si="65"/>
        <v>889</v>
      </c>
      <c r="U317" t="s">
        <v>198</v>
      </c>
      <c r="V317" t="str">
        <f t="shared" si="75"/>
        <v>RV</v>
      </c>
      <c r="W317" t="s">
        <v>66</v>
      </c>
      <c r="X317" t="str">
        <f t="shared" si="76"/>
        <v>R3711</v>
      </c>
      <c r="Y317" t="s">
        <v>366</v>
      </c>
      <c r="Z317" t="s">
        <v>300</v>
      </c>
      <c r="AA317" t="s">
        <v>301</v>
      </c>
      <c r="AB317" t="str">
        <f>""</f>
        <v/>
      </c>
      <c r="AF317" t="s">
        <v>39</v>
      </c>
      <c r="AG317">
        <v>0</v>
      </c>
      <c r="AH317">
        <v>0</v>
      </c>
      <c r="AI317">
        <v>238.85</v>
      </c>
      <c r="AJ317">
        <v>0</v>
      </c>
    </row>
    <row r="318" spans="1:36" x14ac:dyDescent="0.3">
      <c r="A318" t="str">
        <f t="shared" si="62"/>
        <v>19</v>
      </c>
      <c r="B318" t="str">
        <f t="shared" si="68"/>
        <v>02</v>
      </c>
      <c r="C318" s="1">
        <v>43334.698680555557</v>
      </c>
      <c r="D318" t="str">
        <f t="shared" si="63"/>
        <v>V</v>
      </c>
      <c r="E318" t="s">
        <v>332</v>
      </c>
      <c r="I318" t="s">
        <v>333</v>
      </c>
      <c r="J318" s="2">
        <v>43334</v>
      </c>
      <c r="K318" t="s">
        <v>259</v>
      </c>
      <c r="L318" t="str">
        <f t="shared" si="73"/>
        <v>22</v>
      </c>
      <c r="M318" t="s">
        <v>260</v>
      </c>
      <c r="N318" t="str">
        <f t="shared" si="74"/>
        <v>221078</v>
      </c>
      <c r="O318" t="s">
        <v>299</v>
      </c>
      <c r="P318" t="str">
        <f t="shared" si="64"/>
        <v>3996</v>
      </c>
      <c r="Q318" t="s">
        <v>36</v>
      </c>
      <c r="R318">
        <v>889996</v>
      </c>
      <c r="S318" t="s">
        <v>299</v>
      </c>
      <c r="T318" t="str">
        <f t="shared" si="65"/>
        <v>889</v>
      </c>
      <c r="U318" t="s">
        <v>198</v>
      </c>
      <c r="V318" t="str">
        <f t="shared" si="75"/>
        <v>RV</v>
      </c>
      <c r="W318" t="s">
        <v>66</v>
      </c>
      <c r="X318" t="str">
        <f t="shared" si="76"/>
        <v>R3711</v>
      </c>
      <c r="Y318" t="s">
        <v>366</v>
      </c>
      <c r="Z318" t="s">
        <v>300</v>
      </c>
      <c r="AA318" t="s">
        <v>301</v>
      </c>
      <c r="AB318" t="str">
        <f>""</f>
        <v/>
      </c>
      <c r="AF318" t="s">
        <v>64</v>
      </c>
      <c r="AG318">
        <v>0</v>
      </c>
      <c r="AH318">
        <v>0</v>
      </c>
      <c r="AI318">
        <v>-901.32</v>
      </c>
      <c r="AJ318">
        <v>0</v>
      </c>
    </row>
    <row r="319" spans="1:36" x14ac:dyDescent="0.3">
      <c r="A319" t="str">
        <f t="shared" si="62"/>
        <v>19</v>
      </c>
      <c r="B319" t="str">
        <f t="shared" si="68"/>
        <v>02</v>
      </c>
      <c r="C319" s="1">
        <v>43334.69866898148</v>
      </c>
      <c r="D319" t="str">
        <f t="shared" si="63"/>
        <v>V</v>
      </c>
      <c r="E319" t="s">
        <v>332</v>
      </c>
      <c r="I319" t="s">
        <v>333</v>
      </c>
      <c r="J319" s="2">
        <v>43334</v>
      </c>
      <c r="K319" t="s">
        <v>259</v>
      </c>
      <c r="L319" t="str">
        <f t="shared" si="73"/>
        <v>22</v>
      </c>
      <c r="M319" t="s">
        <v>260</v>
      </c>
      <c r="N319" t="str">
        <f t="shared" si="74"/>
        <v>221078</v>
      </c>
      <c r="O319" t="s">
        <v>299</v>
      </c>
      <c r="P319" t="str">
        <f t="shared" si="64"/>
        <v>3996</v>
      </c>
      <c r="Q319" t="s">
        <v>36</v>
      </c>
      <c r="R319">
        <v>889996</v>
      </c>
      <c r="S319" t="s">
        <v>299</v>
      </c>
      <c r="T319" t="str">
        <f t="shared" si="65"/>
        <v>889</v>
      </c>
      <c r="U319" t="s">
        <v>198</v>
      </c>
      <c r="V319" t="str">
        <f t="shared" si="75"/>
        <v>RV</v>
      </c>
      <c r="W319" t="s">
        <v>66</v>
      </c>
      <c r="X319" t="str">
        <f t="shared" si="76"/>
        <v>R3711</v>
      </c>
      <c r="Y319" t="s">
        <v>366</v>
      </c>
      <c r="Z319" t="s">
        <v>300</v>
      </c>
      <c r="AA319" t="s">
        <v>301</v>
      </c>
      <c r="AB319" t="str">
        <f>""</f>
        <v/>
      </c>
      <c r="AF319" t="s">
        <v>64</v>
      </c>
      <c r="AG319">
        <v>0</v>
      </c>
      <c r="AH319">
        <v>0</v>
      </c>
      <c r="AI319">
        <v>-238.85</v>
      </c>
      <c r="AJ319">
        <v>0</v>
      </c>
    </row>
    <row r="320" spans="1:36" x14ac:dyDescent="0.3">
      <c r="A320" t="str">
        <f t="shared" si="62"/>
        <v>19</v>
      </c>
      <c r="B320" t="str">
        <f t="shared" si="68"/>
        <v>02</v>
      </c>
      <c r="C320" s="1">
        <v>43333.929097222222</v>
      </c>
      <c r="D320" t="str">
        <f t="shared" si="63"/>
        <v>V</v>
      </c>
      <c r="E320" t="s">
        <v>330</v>
      </c>
      <c r="I320" t="s">
        <v>331</v>
      </c>
      <c r="J320" s="2">
        <v>43333</v>
      </c>
      <c r="K320" t="s">
        <v>259</v>
      </c>
      <c r="L320" t="str">
        <f t="shared" si="73"/>
        <v>22</v>
      </c>
      <c r="M320" t="s">
        <v>260</v>
      </c>
      <c r="N320" t="str">
        <f t="shared" si="74"/>
        <v>221078</v>
      </c>
      <c r="O320" t="s">
        <v>299</v>
      </c>
      <c r="P320" t="str">
        <f t="shared" si="64"/>
        <v>3996</v>
      </c>
      <c r="Q320" t="s">
        <v>36</v>
      </c>
      <c r="R320">
        <v>889996</v>
      </c>
      <c r="S320" t="s">
        <v>299</v>
      </c>
      <c r="T320" t="str">
        <f t="shared" si="65"/>
        <v>889</v>
      </c>
      <c r="U320" t="s">
        <v>198</v>
      </c>
      <c r="V320" t="str">
        <f t="shared" si="75"/>
        <v>RV</v>
      </c>
      <c r="W320" t="s">
        <v>66</v>
      </c>
      <c r="X320" t="str">
        <f t="shared" si="76"/>
        <v>R3711</v>
      </c>
      <c r="Y320" t="s">
        <v>366</v>
      </c>
      <c r="Z320" t="s">
        <v>300</v>
      </c>
      <c r="AA320" t="s">
        <v>301</v>
      </c>
      <c r="AB320" t="str">
        <f>""</f>
        <v/>
      </c>
      <c r="AF320" t="s">
        <v>64</v>
      </c>
      <c r="AG320">
        <v>0</v>
      </c>
      <c r="AH320">
        <v>0</v>
      </c>
      <c r="AI320">
        <v>-835.46</v>
      </c>
      <c r="AJ320">
        <v>0</v>
      </c>
    </row>
    <row r="321" spans="1:36" x14ac:dyDescent="0.3">
      <c r="A321" t="str">
        <f t="shared" si="62"/>
        <v>19</v>
      </c>
      <c r="B321" t="str">
        <f t="shared" si="68"/>
        <v>02</v>
      </c>
      <c r="C321" s="1">
        <v>43333.929108796299</v>
      </c>
      <c r="D321" t="str">
        <f t="shared" si="63"/>
        <v>V</v>
      </c>
      <c r="E321" t="s">
        <v>330</v>
      </c>
      <c r="I321" t="s">
        <v>334</v>
      </c>
      <c r="J321" s="2">
        <v>43333</v>
      </c>
      <c r="K321" t="s">
        <v>259</v>
      </c>
      <c r="L321" t="str">
        <f t="shared" si="73"/>
        <v>22</v>
      </c>
      <c r="M321" t="s">
        <v>260</v>
      </c>
      <c r="N321" t="str">
        <f t="shared" si="74"/>
        <v>221078</v>
      </c>
      <c r="O321" t="s">
        <v>299</v>
      </c>
      <c r="P321" t="str">
        <f t="shared" si="64"/>
        <v>3996</v>
      </c>
      <c r="Q321" t="s">
        <v>36</v>
      </c>
      <c r="R321">
        <v>889996</v>
      </c>
      <c r="S321" t="s">
        <v>299</v>
      </c>
      <c r="T321" t="str">
        <f t="shared" si="65"/>
        <v>889</v>
      </c>
      <c r="U321" t="s">
        <v>198</v>
      </c>
      <c r="V321" t="str">
        <f t="shared" si="75"/>
        <v>RV</v>
      </c>
      <c r="W321" t="s">
        <v>66</v>
      </c>
      <c r="X321" t="str">
        <f t="shared" si="76"/>
        <v>R3711</v>
      </c>
      <c r="Y321" t="s">
        <v>366</v>
      </c>
      <c r="Z321" t="s">
        <v>300</v>
      </c>
      <c r="AA321" t="s">
        <v>301</v>
      </c>
      <c r="AB321" t="str">
        <f>""</f>
        <v/>
      </c>
      <c r="AF321" t="s">
        <v>39</v>
      </c>
      <c r="AG321">
        <v>0</v>
      </c>
      <c r="AH321">
        <v>0</v>
      </c>
      <c r="AI321">
        <v>835.46</v>
      </c>
      <c r="AJ321">
        <v>0</v>
      </c>
    </row>
    <row r="322" spans="1:36" x14ac:dyDescent="0.3">
      <c r="A322" t="str">
        <f t="shared" ref="A322:A374" si="77">"19"</f>
        <v>19</v>
      </c>
      <c r="B322" t="str">
        <f t="shared" si="68"/>
        <v>02</v>
      </c>
      <c r="C322" s="1">
        <v>43333.929074074076</v>
      </c>
      <c r="D322" t="str">
        <f t="shared" ref="D322:D374" si="78">"V"</f>
        <v>V</v>
      </c>
      <c r="E322" t="s">
        <v>330</v>
      </c>
      <c r="I322" t="s">
        <v>331</v>
      </c>
      <c r="J322" s="2">
        <v>43333</v>
      </c>
      <c r="K322" t="s">
        <v>259</v>
      </c>
      <c r="L322" t="str">
        <f t="shared" si="73"/>
        <v>22</v>
      </c>
      <c r="M322" t="s">
        <v>260</v>
      </c>
      <c r="N322" t="str">
        <f t="shared" si="74"/>
        <v>221078</v>
      </c>
      <c r="O322" t="s">
        <v>299</v>
      </c>
      <c r="P322" t="str">
        <f t="shared" ref="P322:P374" si="79">"3996"</f>
        <v>3996</v>
      </c>
      <c r="Q322" t="s">
        <v>36</v>
      </c>
      <c r="R322">
        <v>889996</v>
      </c>
      <c r="S322" t="s">
        <v>299</v>
      </c>
      <c r="T322" t="str">
        <f t="shared" ref="T322:T374" si="80">"889"</f>
        <v>889</v>
      </c>
      <c r="U322" t="s">
        <v>198</v>
      </c>
      <c r="V322" t="str">
        <f t="shared" si="75"/>
        <v>RV</v>
      </c>
      <c r="W322" t="s">
        <v>66</v>
      </c>
      <c r="X322" t="str">
        <f t="shared" si="76"/>
        <v>R3711</v>
      </c>
      <c r="Y322" t="s">
        <v>366</v>
      </c>
      <c r="Z322" t="s">
        <v>300</v>
      </c>
      <c r="AA322" t="s">
        <v>301</v>
      </c>
      <c r="AB322" t="str">
        <f>""</f>
        <v/>
      </c>
      <c r="AF322" t="s">
        <v>64</v>
      </c>
      <c r="AG322">
        <v>0</v>
      </c>
      <c r="AH322">
        <v>0</v>
      </c>
      <c r="AI322">
        <v>-221.4</v>
      </c>
      <c r="AJ322">
        <v>0</v>
      </c>
    </row>
    <row r="323" spans="1:36" x14ac:dyDescent="0.3">
      <c r="A323" t="str">
        <f t="shared" si="77"/>
        <v>19</v>
      </c>
      <c r="B323" t="str">
        <f t="shared" si="68"/>
        <v>02</v>
      </c>
      <c r="C323" s="1">
        <v>43333.929085648146</v>
      </c>
      <c r="D323" t="str">
        <f t="shared" si="78"/>
        <v>V</v>
      </c>
      <c r="E323" t="s">
        <v>330</v>
      </c>
      <c r="I323" t="s">
        <v>334</v>
      </c>
      <c r="J323" s="2">
        <v>43333</v>
      </c>
      <c r="K323" t="s">
        <v>259</v>
      </c>
      <c r="L323" t="str">
        <f t="shared" si="73"/>
        <v>22</v>
      </c>
      <c r="M323" t="s">
        <v>260</v>
      </c>
      <c r="N323" t="str">
        <f t="shared" si="74"/>
        <v>221078</v>
      </c>
      <c r="O323" t="s">
        <v>299</v>
      </c>
      <c r="P323" t="str">
        <f t="shared" si="79"/>
        <v>3996</v>
      </c>
      <c r="Q323" t="s">
        <v>36</v>
      </c>
      <c r="R323">
        <v>889996</v>
      </c>
      <c r="S323" t="s">
        <v>299</v>
      </c>
      <c r="T323" t="str">
        <f t="shared" si="80"/>
        <v>889</v>
      </c>
      <c r="U323" t="s">
        <v>198</v>
      </c>
      <c r="V323" t="str">
        <f t="shared" si="75"/>
        <v>RV</v>
      </c>
      <c r="W323" t="s">
        <v>66</v>
      </c>
      <c r="X323" t="str">
        <f t="shared" si="76"/>
        <v>R3711</v>
      </c>
      <c r="Y323" t="s">
        <v>366</v>
      </c>
      <c r="Z323" t="s">
        <v>300</v>
      </c>
      <c r="AA323" t="s">
        <v>301</v>
      </c>
      <c r="AB323" t="str">
        <f>""</f>
        <v/>
      </c>
      <c r="AF323" t="s">
        <v>39</v>
      </c>
      <c r="AG323">
        <v>0</v>
      </c>
      <c r="AH323">
        <v>0</v>
      </c>
      <c r="AI323">
        <v>221.4</v>
      </c>
      <c r="AJ323">
        <v>0</v>
      </c>
    </row>
    <row r="324" spans="1:36" x14ac:dyDescent="0.3">
      <c r="A324" t="str">
        <f t="shared" si="77"/>
        <v>19</v>
      </c>
      <c r="B324" t="str">
        <f t="shared" si="68"/>
        <v>02</v>
      </c>
      <c r="C324" s="1">
        <v>43332.336180555554</v>
      </c>
      <c r="D324" t="str">
        <f t="shared" si="78"/>
        <v>V</v>
      </c>
      <c r="E324" t="s">
        <v>316</v>
      </c>
      <c r="G324" t="s">
        <v>317</v>
      </c>
      <c r="I324" t="s">
        <v>318</v>
      </c>
      <c r="J324" s="2">
        <v>43315</v>
      </c>
      <c r="K324" t="s">
        <v>259</v>
      </c>
      <c r="L324" t="str">
        <f t="shared" si="73"/>
        <v>22</v>
      </c>
      <c r="M324" t="s">
        <v>260</v>
      </c>
      <c r="N324" t="str">
        <f t="shared" si="74"/>
        <v>221078</v>
      </c>
      <c r="O324" t="s">
        <v>299</v>
      </c>
      <c r="P324" t="str">
        <f t="shared" si="79"/>
        <v>3996</v>
      </c>
      <c r="Q324" t="s">
        <v>36</v>
      </c>
      <c r="R324">
        <v>889996</v>
      </c>
      <c r="S324" t="s">
        <v>299</v>
      </c>
      <c r="T324" t="str">
        <f t="shared" si="80"/>
        <v>889</v>
      </c>
      <c r="U324" t="s">
        <v>198</v>
      </c>
      <c r="V324" t="str">
        <f t="shared" si="75"/>
        <v>RV</v>
      </c>
      <c r="W324" t="s">
        <v>66</v>
      </c>
      <c r="X324" t="str">
        <f t="shared" si="76"/>
        <v>R3711</v>
      </c>
      <c r="Y324" t="s">
        <v>366</v>
      </c>
      <c r="Z324" t="s">
        <v>300</v>
      </c>
      <c r="AA324" t="s">
        <v>301</v>
      </c>
      <c r="AB324" t="str">
        <f>""</f>
        <v/>
      </c>
      <c r="AF324" t="s">
        <v>39</v>
      </c>
      <c r="AG324">
        <v>0</v>
      </c>
      <c r="AH324">
        <v>0</v>
      </c>
      <c r="AI324">
        <v>82.44</v>
      </c>
      <c r="AJ324">
        <v>0</v>
      </c>
    </row>
    <row r="325" spans="1:36" x14ac:dyDescent="0.3">
      <c r="A325" t="str">
        <f t="shared" si="77"/>
        <v>19</v>
      </c>
      <c r="B325" t="str">
        <f t="shared" si="68"/>
        <v>02</v>
      </c>
      <c r="C325" s="1">
        <v>43332.583321759259</v>
      </c>
      <c r="D325" t="str">
        <f t="shared" si="78"/>
        <v>V</v>
      </c>
      <c r="E325" t="s">
        <v>303</v>
      </c>
      <c r="G325" t="s">
        <v>298</v>
      </c>
      <c r="I325" t="s">
        <v>298</v>
      </c>
      <c r="J325" s="2">
        <v>43327</v>
      </c>
      <c r="K325" t="s">
        <v>259</v>
      </c>
      <c r="L325" t="str">
        <f t="shared" si="73"/>
        <v>22</v>
      </c>
      <c r="M325" t="s">
        <v>260</v>
      </c>
      <c r="N325" t="str">
        <f t="shared" si="74"/>
        <v>221078</v>
      </c>
      <c r="O325" t="s">
        <v>299</v>
      </c>
      <c r="P325" t="str">
        <f t="shared" si="79"/>
        <v>3996</v>
      </c>
      <c r="Q325" t="s">
        <v>36</v>
      </c>
      <c r="R325">
        <v>889996</v>
      </c>
      <c r="S325" t="s">
        <v>299</v>
      </c>
      <c r="T325" t="str">
        <f t="shared" si="80"/>
        <v>889</v>
      </c>
      <c r="U325" t="s">
        <v>198</v>
      </c>
      <c r="V325" t="str">
        <f t="shared" si="75"/>
        <v>RV</v>
      </c>
      <c r="W325" t="s">
        <v>66</v>
      </c>
      <c r="X325" t="str">
        <f t="shared" si="76"/>
        <v>R3711</v>
      </c>
      <c r="Y325" t="s">
        <v>366</v>
      </c>
      <c r="Z325" t="s">
        <v>300</v>
      </c>
      <c r="AA325" t="s">
        <v>301</v>
      </c>
      <c r="AB325" t="str">
        <f>""</f>
        <v/>
      </c>
      <c r="AF325" t="s">
        <v>39</v>
      </c>
      <c r="AG325">
        <v>0</v>
      </c>
      <c r="AH325">
        <v>0</v>
      </c>
      <c r="AI325">
        <v>36.53</v>
      </c>
      <c r="AJ325">
        <v>0</v>
      </c>
    </row>
    <row r="326" spans="1:36" x14ac:dyDescent="0.3">
      <c r="A326" t="str">
        <f t="shared" si="77"/>
        <v>19</v>
      </c>
      <c r="B326" t="str">
        <f t="shared" si="68"/>
        <v>02</v>
      </c>
      <c r="C326" s="1">
        <v>43332.584027777775</v>
      </c>
      <c r="D326" t="str">
        <f t="shared" si="78"/>
        <v>V</v>
      </c>
      <c r="E326" t="s">
        <v>304</v>
      </c>
      <c r="G326" t="s">
        <v>298</v>
      </c>
      <c r="I326" t="s">
        <v>298</v>
      </c>
      <c r="J326" s="2">
        <v>43315</v>
      </c>
      <c r="K326" t="s">
        <v>259</v>
      </c>
      <c r="L326" t="str">
        <f t="shared" si="73"/>
        <v>22</v>
      </c>
      <c r="M326" t="s">
        <v>260</v>
      </c>
      <c r="N326" t="str">
        <f t="shared" si="74"/>
        <v>221078</v>
      </c>
      <c r="O326" t="s">
        <v>299</v>
      </c>
      <c r="P326" t="str">
        <f t="shared" si="79"/>
        <v>3996</v>
      </c>
      <c r="Q326" t="s">
        <v>36</v>
      </c>
      <c r="R326">
        <v>889996</v>
      </c>
      <c r="S326" t="s">
        <v>299</v>
      </c>
      <c r="T326" t="str">
        <f t="shared" si="80"/>
        <v>889</v>
      </c>
      <c r="U326" t="s">
        <v>198</v>
      </c>
      <c r="V326" t="str">
        <f t="shared" si="75"/>
        <v>RV</v>
      </c>
      <c r="W326" t="s">
        <v>66</v>
      </c>
      <c r="X326" t="str">
        <f t="shared" si="76"/>
        <v>R3711</v>
      </c>
      <c r="Y326" t="s">
        <v>366</v>
      </c>
      <c r="Z326" t="s">
        <v>300</v>
      </c>
      <c r="AA326" t="s">
        <v>301</v>
      </c>
      <c r="AB326" t="str">
        <f>""</f>
        <v/>
      </c>
      <c r="AF326" t="s">
        <v>39</v>
      </c>
      <c r="AG326">
        <v>0</v>
      </c>
      <c r="AH326">
        <v>0</v>
      </c>
      <c r="AI326">
        <v>93</v>
      </c>
      <c r="AJ326">
        <v>0</v>
      </c>
    </row>
    <row r="327" spans="1:36" x14ac:dyDescent="0.3">
      <c r="A327" t="str">
        <f t="shared" si="77"/>
        <v>19</v>
      </c>
      <c r="B327" t="str">
        <f t="shared" si="68"/>
        <v>02</v>
      </c>
      <c r="C327" s="1">
        <v>43332.584027777775</v>
      </c>
      <c r="D327" t="str">
        <f t="shared" si="78"/>
        <v>V</v>
      </c>
      <c r="E327" t="s">
        <v>297</v>
      </c>
      <c r="G327" t="s">
        <v>298</v>
      </c>
      <c r="I327" t="s">
        <v>298</v>
      </c>
      <c r="J327" s="2">
        <v>43327</v>
      </c>
      <c r="K327" t="s">
        <v>259</v>
      </c>
      <c r="L327" t="str">
        <f t="shared" si="73"/>
        <v>22</v>
      </c>
      <c r="M327" t="s">
        <v>260</v>
      </c>
      <c r="N327" t="str">
        <f t="shared" si="74"/>
        <v>221078</v>
      </c>
      <c r="O327" t="s">
        <v>299</v>
      </c>
      <c r="P327" t="str">
        <f t="shared" si="79"/>
        <v>3996</v>
      </c>
      <c r="Q327" t="s">
        <v>36</v>
      </c>
      <c r="R327">
        <v>889996</v>
      </c>
      <c r="S327" t="s">
        <v>299</v>
      </c>
      <c r="T327" t="str">
        <f t="shared" si="80"/>
        <v>889</v>
      </c>
      <c r="U327" t="s">
        <v>198</v>
      </c>
      <c r="V327" t="str">
        <f t="shared" si="75"/>
        <v>RV</v>
      </c>
      <c r="W327" t="s">
        <v>66</v>
      </c>
      <c r="X327" t="str">
        <f t="shared" si="76"/>
        <v>R3711</v>
      </c>
      <c r="Y327" t="s">
        <v>366</v>
      </c>
      <c r="Z327" t="s">
        <v>300</v>
      </c>
      <c r="AA327" t="s">
        <v>301</v>
      </c>
      <c r="AB327" t="str">
        <f>""</f>
        <v/>
      </c>
      <c r="AF327" t="s">
        <v>39</v>
      </c>
      <c r="AG327">
        <v>0</v>
      </c>
      <c r="AH327">
        <v>0</v>
      </c>
      <c r="AI327">
        <v>93</v>
      </c>
      <c r="AJ327">
        <v>0</v>
      </c>
    </row>
    <row r="328" spans="1:36" x14ac:dyDescent="0.3">
      <c r="A328" t="str">
        <f t="shared" si="77"/>
        <v>19</v>
      </c>
      <c r="B328" t="str">
        <f t="shared" si="68"/>
        <v>02</v>
      </c>
      <c r="C328" s="1">
        <v>43328.915254629632</v>
      </c>
      <c r="D328" t="str">
        <f t="shared" si="78"/>
        <v>V</v>
      </c>
      <c r="E328" t="s">
        <v>268</v>
      </c>
      <c r="I328" t="s">
        <v>127</v>
      </c>
      <c r="J328" s="2">
        <v>43336</v>
      </c>
      <c r="K328" t="s">
        <v>259</v>
      </c>
      <c r="L328" t="str">
        <f t="shared" si="73"/>
        <v>22</v>
      </c>
      <c r="M328" t="s">
        <v>260</v>
      </c>
      <c r="N328" t="str">
        <f t="shared" si="74"/>
        <v>221078</v>
      </c>
      <c r="O328" t="s">
        <v>299</v>
      </c>
      <c r="P328" t="str">
        <f t="shared" si="79"/>
        <v>3996</v>
      </c>
      <c r="Q328" t="s">
        <v>36</v>
      </c>
      <c r="R328">
        <v>889996</v>
      </c>
      <c r="S328" t="s">
        <v>299</v>
      </c>
      <c r="T328" t="str">
        <f t="shared" si="80"/>
        <v>889</v>
      </c>
      <c r="U328" t="s">
        <v>198</v>
      </c>
      <c r="V328" t="str">
        <f t="shared" si="75"/>
        <v>RV</v>
      </c>
      <c r="W328" t="s">
        <v>66</v>
      </c>
      <c r="X328" t="str">
        <f t="shared" si="76"/>
        <v>R3711</v>
      </c>
      <c r="Y328" t="s">
        <v>366</v>
      </c>
      <c r="Z328" t="s">
        <v>300</v>
      </c>
      <c r="AA328" t="s">
        <v>301</v>
      </c>
      <c r="AB328" t="str">
        <f>""</f>
        <v/>
      </c>
      <c r="AF328" t="s">
        <v>39</v>
      </c>
      <c r="AG328">
        <v>0</v>
      </c>
      <c r="AH328">
        <v>0</v>
      </c>
      <c r="AI328">
        <v>2692.25</v>
      </c>
      <c r="AJ328">
        <v>0</v>
      </c>
    </row>
    <row r="329" spans="1:36" x14ac:dyDescent="0.3">
      <c r="A329" t="str">
        <f t="shared" si="77"/>
        <v>19</v>
      </c>
      <c r="B329" t="str">
        <f t="shared" si="68"/>
        <v>02</v>
      </c>
      <c r="C329" s="1">
        <v>43328.915254629632</v>
      </c>
      <c r="D329" t="str">
        <f t="shared" si="78"/>
        <v>V</v>
      </c>
      <c r="E329" t="s">
        <v>268</v>
      </c>
      <c r="I329" t="s">
        <v>127</v>
      </c>
      <c r="J329" s="2">
        <v>43336</v>
      </c>
      <c r="K329" t="s">
        <v>259</v>
      </c>
      <c r="L329" t="str">
        <f t="shared" si="73"/>
        <v>22</v>
      </c>
      <c r="M329" t="s">
        <v>260</v>
      </c>
      <c r="N329" t="str">
        <f t="shared" si="74"/>
        <v>221078</v>
      </c>
      <c r="O329" t="s">
        <v>299</v>
      </c>
      <c r="P329" t="str">
        <f t="shared" si="79"/>
        <v>3996</v>
      </c>
      <c r="Q329" t="s">
        <v>36</v>
      </c>
      <c r="R329">
        <v>889996</v>
      </c>
      <c r="S329" t="s">
        <v>299</v>
      </c>
      <c r="T329" t="str">
        <f t="shared" si="80"/>
        <v>889</v>
      </c>
      <c r="U329" t="s">
        <v>198</v>
      </c>
      <c r="V329" t="str">
        <f t="shared" si="75"/>
        <v>RV</v>
      </c>
      <c r="W329" t="s">
        <v>66</v>
      </c>
      <c r="X329" t="str">
        <f t="shared" si="76"/>
        <v>R3711</v>
      </c>
      <c r="Y329" t="s">
        <v>366</v>
      </c>
      <c r="Z329" t="s">
        <v>300</v>
      </c>
      <c r="AA329" t="s">
        <v>301</v>
      </c>
      <c r="AB329" t="str">
        <f>""</f>
        <v/>
      </c>
      <c r="AF329" t="s">
        <v>39</v>
      </c>
      <c r="AG329">
        <v>0</v>
      </c>
      <c r="AH329">
        <v>0</v>
      </c>
      <c r="AI329">
        <v>1003.72</v>
      </c>
      <c r="AJ329">
        <v>0</v>
      </c>
    </row>
    <row r="330" spans="1:36" x14ac:dyDescent="0.3">
      <c r="A330" t="str">
        <f t="shared" si="77"/>
        <v>19</v>
      </c>
      <c r="B330" t="str">
        <f t="shared" si="68"/>
        <v>02</v>
      </c>
      <c r="C330" s="1">
        <v>43328.915254629632</v>
      </c>
      <c r="D330" t="str">
        <f t="shared" si="78"/>
        <v>V</v>
      </c>
      <c r="E330" t="s">
        <v>268</v>
      </c>
      <c r="I330" t="s">
        <v>127</v>
      </c>
      <c r="J330" s="2">
        <v>43336</v>
      </c>
      <c r="K330" t="s">
        <v>259</v>
      </c>
      <c r="L330" t="str">
        <f t="shared" ref="L330:L342" si="81">"22"</f>
        <v>22</v>
      </c>
      <c r="M330" t="s">
        <v>260</v>
      </c>
      <c r="N330" t="str">
        <f t="shared" ref="N330:N342" si="82">"221078"</f>
        <v>221078</v>
      </c>
      <c r="O330" t="s">
        <v>299</v>
      </c>
      <c r="P330" t="str">
        <f t="shared" si="79"/>
        <v>3996</v>
      </c>
      <c r="Q330" t="s">
        <v>36</v>
      </c>
      <c r="R330">
        <v>889996</v>
      </c>
      <c r="S330" t="s">
        <v>299</v>
      </c>
      <c r="T330" t="str">
        <f t="shared" si="80"/>
        <v>889</v>
      </c>
      <c r="U330" t="s">
        <v>198</v>
      </c>
      <c r="V330" t="str">
        <f t="shared" si="75"/>
        <v>RV</v>
      </c>
      <c r="W330" t="s">
        <v>66</v>
      </c>
      <c r="X330" t="str">
        <f t="shared" si="76"/>
        <v>R3711</v>
      </c>
      <c r="Y330" t="s">
        <v>366</v>
      </c>
      <c r="Z330" t="s">
        <v>300</v>
      </c>
      <c r="AA330" t="s">
        <v>301</v>
      </c>
      <c r="AB330" t="str">
        <f>""</f>
        <v/>
      </c>
      <c r="AF330" t="s">
        <v>39</v>
      </c>
      <c r="AG330">
        <v>0</v>
      </c>
      <c r="AH330">
        <v>0</v>
      </c>
      <c r="AI330">
        <v>161.91999999999999</v>
      </c>
      <c r="AJ330">
        <v>0</v>
      </c>
    </row>
    <row r="331" spans="1:36" x14ac:dyDescent="0.3">
      <c r="A331" t="str">
        <f t="shared" si="77"/>
        <v>19</v>
      </c>
      <c r="B331" t="str">
        <f t="shared" si="68"/>
        <v>02</v>
      </c>
      <c r="C331" s="1">
        <v>43328.912280092591</v>
      </c>
      <c r="D331" t="str">
        <f t="shared" si="78"/>
        <v>V</v>
      </c>
      <c r="E331" t="s">
        <v>327</v>
      </c>
      <c r="I331" t="s">
        <v>127</v>
      </c>
      <c r="J331" s="2">
        <v>43336</v>
      </c>
      <c r="K331" t="s">
        <v>259</v>
      </c>
      <c r="L331" t="str">
        <f t="shared" si="81"/>
        <v>22</v>
      </c>
      <c r="M331" t="s">
        <v>260</v>
      </c>
      <c r="N331" t="str">
        <f t="shared" si="82"/>
        <v>221078</v>
      </c>
      <c r="O331" t="s">
        <v>299</v>
      </c>
      <c r="P331" t="str">
        <f t="shared" si="79"/>
        <v>3996</v>
      </c>
      <c r="Q331" t="s">
        <v>36</v>
      </c>
      <c r="R331">
        <v>889996</v>
      </c>
      <c r="S331" t="s">
        <v>299</v>
      </c>
      <c r="T331" t="str">
        <f t="shared" si="80"/>
        <v>889</v>
      </c>
      <c r="U331" t="s">
        <v>198</v>
      </c>
      <c r="V331" t="str">
        <f t="shared" si="75"/>
        <v>RV</v>
      </c>
      <c r="W331" t="s">
        <v>66</v>
      </c>
      <c r="X331" t="str">
        <f t="shared" si="76"/>
        <v>R3711</v>
      </c>
      <c r="Y331" t="s">
        <v>366</v>
      </c>
      <c r="Z331" t="s">
        <v>300</v>
      </c>
      <c r="AA331" t="s">
        <v>301</v>
      </c>
      <c r="AB331" t="str">
        <f>""</f>
        <v/>
      </c>
      <c r="AF331" t="s">
        <v>39</v>
      </c>
      <c r="AG331">
        <v>0</v>
      </c>
      <c r="AH331">
        <v>0</v>
      </c>
      <c r="AI331">
        <v>7437.18</v>
      </c>
      <c r="AJ331">
        <v>0</v>
      </c>
    </row>
    <row r="332" spans="1:36" x14ac:dyDescent="0.3">
      <c r="A332" t="str">
        <f t="shared" si="77"/>
        <v>19</v>
      </c>
      <c r="B332" t="str">
        <f t="shared" si="68"/>
        <v>02</v>
      </c>
      <c r="C332" s="1">
        <v>43328.912291666667</v>
      </c>
      <c r="D332" t="str">
        <f t="shared" si="78"/>
        <v>V</v>
      </c>
      <c r="E332" t="s">
        <v>327</v>
      </c>
      <c r="I332" t="s">
        <v>127</v>
      </c>
      <c r="J332" s="2">
        <v>43336</v>
      </c>
      <c r="K332" t="s">
        <v>259</v>
      </c>
      <c r="L332" t="str">
        <f t="shared" si="81"/>
        <v>22</v>
      </c>
      <c r="M332" t="s">
        <v>260</v>
      </c>
      <c r="N332" t="str">
        <f t="shared" si="82"/>
        <v>221078</v>
      </c>
      <c r="O332" t="s">
        <v>299</v>
      </c>
      <c r="P332" t="str">
        <f t="shared" si="79"/>
        <v>3996</v>
      </c>
      <c r="Q332" t="s">
        <v>36</v>
      </c>
      <c r="R332">
        <v>889996</v>
      </c>
      <c r="S332" t="s">
        <v>299</v>
      </c>
      <c r="T332" t="str">
        <f t="shared" si="80"/>
        <v>889</v>
      </c>
      <c r="U332" t="s">
        <v>198</v>
      </c>
      <c r="V332" t="str">
        <f t="shared" si="75"/>
        <v>RV</v>
      </c>
      <c r="W332" t="s">
        <v>66</v>
      </c>
      <c r="X332" t="str">
        <f t="shared" si="76"/>
        <v>R3711</v>
      </c>
      <c r="Y332" t="s">
        <v>366</v>
      </c>
      <c r="Z332" t="s">
        <v>300</v>
      </c>
      <c r="AA332" t="s">
        <v>301</v>
      </c>
      <c r="AB332" t="str">
        <f>""</f>
        <v/>
      </c>
      <c r="AF332" t="s">
        <v>39</v>
      </c>
      <c r="AG332">
        <v>0</v>
      </c>
      <c r="AH332">
        <v>0</v>
      </c>
      <c r="AI332">
        <v>1861.09</v>
      </c>
      <c r="AJ332">
        <v>0</v>
      </c>
    </row>
    <row r="333" spans="1:36" x14ac:dyDescent="0.3">
      <c r="A333" t="str">
        <f t="shared" si="77"/>
        <v>19</v>
      </c>
      <c r="B333" t="str">
        <f t="shared" si="68"/>
        <v>02</v>
      </c>
      <c r="C333" s="1">
        <v>43328.912280092591</v>
      </c>
      <c r="D333" t="str">
        <f t="shared" si="78"/>
        <v>V</v>
      </c>
      <c r="E333" t="s">
        <v>327</v>
      </c>
      <c r="I333" t="s">
        <v>127</v>
      </c>
      <c r="J333" s="2">
        <v>43336</v>
      </c>
      <c r="K333" t="s">
        <v>259</v>
      </c>
      <c r="L333" t="str">
        <f t="shared" si="81"/>
        <v>22</v>
      </c>
      <c r="M333" t="s">
        <v>260</v>
      </c>
      <c r="N333" t="str">
        <f t="shared" si="82"/>
        <v>221078</v>
      </c>
      <c r="O333" t="s">
        <v>299</v>
      </c>
      <c r="P333" t="str">
        <f t="shared" si="79"/>
        <v>3996</v>
      </c>
      <c r="Q333" t="s">
        <v>36</v>
      </c>
      <c r="R333">
        <v>889996</v>
      </c>
      <c r="S333" t="s">
        <v>299</v>
      </c>
      <c r="T333" t="str">
        <f t="shared" si="80"/>
        <v>889</v>
      </c>
      <c r="U333" t="s">
        <v>198</v>
      </c>
      <c r="V333" t="str">
        <f t="shared" si="75"/>
        <v>RV</v>
      </c>
      <c r="W333" t="s">
        <v>66</v>
      </c>
      <c r="X333" t="str">
        <f t="shared" si="76"/>
        <v>R3711</v>
      </c>
      <c r="Y333" t="s">
        <v>366</v>
      </c>
      <c r="Z333" t="s">
        <v>300</v>
      </c>
      <c r="AA333" t="s">
        <v>301</v>
      </c>
      <c r="AB333" t="str">
        <f>""</f>
        <v/>
      </c>
      <c r="AF333" t="s">
        <v>39</v>
      </c>
      <c r="AG333">
        <v>0</v>
      </c>
      <c r="AH333">
        <v>0</v>
      </c>
      <c r="AI333">
        <v>901.32</v>
      </c>
      <c r="AJ333">
        <v>0</v>
      </c>
    </row>
    <row r="334" spans="1:36" x14ac:dyDescent="0.3">
      <c r="A334" t="str">
        <f t="shared" si="77"/>
        <v>19</v>
      </c>
      <c r="B334" t="str">
        <f t="shared" si="68"/>
        <v>02</v>
      </c>
      <c r="C334" s="1">
        <v>43328.912280092591</v>
      </c>
      <c r="D334" t="str">
        <f t="shared" si="78"/>
        <v>V</v>
      </c>
      <c r="E334" t="s">
        <v>327</v>
      </c>
      <c r="I334" t="s">
        <v>127</v>
      </c>
      <c r="J334" s="2">
        <v>43336</v>
      </c>
      <c r="K334" t="s">
        <v>259</v>
      </c>
      <c r="L334" t="str">
        <f t="shared" si="81"/>
        <v>22</v>
      </c>
      <c r="M334" t="s">
        <v>260</v>
      </c>
      <c r="N334" t="str">
        <f t="shared" si="82"/>
        <v>221078</v>
      </c>
      <c r="O334" t="s">
        <v>299</v>
      </c>
      <c r="P334" t="str">
        <f t="shared" si="79"/>
        <v>3996</v>
      </c>
      <c r="Q334" t="s">
        <v>36</v>
      </c>
      <c r="R334">
        <v>889996</v>
      </c>
      <c r="S334" t="s">
        <v>299</v>
      </c>
      <c r="T334" t="str">
        <f t="shared" si="80"/>
        <v>889</v>
      </c>
      <c r="U334" t="s">
        <v>198</v>
      </c>
      <c r="V334" t="str">
        <f t="shared" si="75"/>
        <v>RV</v>
      </c>
      <c r="W334" t="s">
        <v>66</v>
      </c>
      <c r="X334" t="str">
        <f t="shared" si="76"/>
        <v>R3711</v>
      </c>
      <c r="Y334" t="s">
        <v>366</v>
      </c>
      <c r="Z334" t="s">
        <v>300</v>
      </c>
      <c r="AA334" t="s">
        <v>301</v>
      </c>
      <c r="AB334" t="str">
        <f>""</f>
        <v/>
      </c>
      <c r="AF334" t="s">
        <v>39</v>
      </c>
      <c r="AG334">
        <v>0</v>
      </c>
      <c r="AH334">
        <v>0</v>
      </c>
      <c r="AI334">
        <v>2886.3</v>
      </c>
      <c r="AJ334">
        <v>0</v>
      </c>
    </row>
    <row r="335" spans="1:36" x14ac:dyDescent="0.3">
      <c r="A335" t="str">
        <f t="shared" si="77"/>
        <v>19</v>
      </c>
      <c r="B335" t="str">
        <f t="shared" si="68"/>
        <v>02</v>
      </c>
      <c r="C335" s="1">
        <v>43328.912291666667</v>
      </c>
      <c r="D335" t="str">
        <f t="shared" si="78"/>
        <v>V</v>
      </c>
      <c r="E335" t="s">
        <v>327</v>
      </c>
      <c r="I335" t="s">
        <v>127</v>
      </c>
      <c r="J335" s="2">
        <v>43336</v>
      </c>
      <c r="K335" t="s">
        <v>259</v>
      </c>
      <c r="L335" t="str">
        <f t="shared" si="81"/>
        <v>22</v>
      </c>
      <c r="M335" t="s">
        <v>260</v>
      </c>
      <c r="N335" t="str">
        <f t="shared" si="82"/>
        <v>221078</v>
      </c>
      <c r="O335" t="s">
        <v>299</v>
      </c>
      <c r="P335" t="str">
        <f t="shared" si="79"/>
        <v>3996</v>
      </c>
      <c r="Q335" t="s">
        <v>36</v>
      </c>
      <c r="R335">
        <v>889996</v>
      </c>
      <c r="S335" t="s">
        <v>299</v>
      </c>
      <c r="T335" t="str">
        <f t="shared" si="80"/>
        <v>889</v>
      </c>
      <c r="U335" t="s">
        <v>198</v>
      </c>
      <c r="V335" t="str">
        <f t="shared" si="75"/>
        <v>RV</v>
      </c>
      <c r="W335" t="s">
        <v>66</v>
      </c>
      <c r="X335" t="str">
        <f t="shared" si="76"/>
        <v>R3711</v>
      </c>
      <c r="Y335" t="s">
        <v>366</v>
      </c>
      <c r="Z335" t="s">
        <v>300</v>
      </c>
      <c r="AA335" t="s">
        <v>301</v>
      </c>
      <c r="AB335" t="str">
        <f>""</f>
        <v/>
      </c>
      <c r="AF335" t="s">
        <v>39</v>
      </c>
      <c r="AG335">
        <v>0</v>
      </c>
      <c r="AH335">
        <v>0</v>
      </c>
      <c r="AI335">
        <v>696.49</v>
      </c>
      <c r="AJ335">
        <v>0</v>
      </c>
    </row>
    <row r="336" spans="1:36" x14ac:dyDescent="0.3">
      <c r="A336" t="str">
        <f t="shared" si="77"/>
        <v>19</v>
      </c>
      <c r="B336" t="str">
        <f t="shared" si="68"/>
        <v>02</v>
      </c>
      <c r="C336" s="1">
        <v>43341.387199074074</v>
      </c>
      <c r="D336" t="str">
        <f t="shared" si="78"/>
        <v>V</v>
      </c>
      <c r="E336" t="s">
        <v>302</v>
      </c>
      <c r="G336" t="s">
        <v>298</v>
      </c>
      <c r="I336" t="s">
        <v>298</v>
      </c>
      <c r="J336" s="2">
        <v>43335</v>
      </c>
      <c r="K336" t="s">
        <v>259</v>
      </c>
      <c r="L336" t="str">
        <f t="shared" si="81"/>
        <v>22</v>
      </c>
      <c r="M336" t="s">
        <v>260</v>
      </c>
      <c r="N336" t="str">
        <f t="shared" si="82"/>
        <v>221078</v>
      </c>
      <c r="O336" t="s">
        <v>299</v>
      </c>
      <c r="P336" t="str">
        <f t="shared" si="79"/>
        <v>3996</v>
      </c>
      <c r="Q336" t="s">
        <v>36</v>
      </c>
      <c r="R336">
        <v>889996</v>
      </c>
      <c r="S336" t="s">
        <v>299</v>
      </c>
      <c r="T336" t="str">
        <f t="shared" si="80"/>
        <v>889</v>
      </c>
      <c r="U336" t="s">
        <v>198</v>
      </c>
      <c r="V336" t="str">
        <f t="shared" si="75"/>
        <v>RV</v>
      </c>
      <c r="W336" t="s">
        <v>66</v>
      </c>
      <c r="X336" t="str">
        <f t="shared" si="76"/>
        <v>R3711</v>
      </c>
      <c r="Y336" t="s">
        <v>366</v>
      </c>
      <c r="Z336" t="s">
        <v>300</v>
      </c>
      <c r="AA336" t="s">
        <v>301</v>
      </c>
      <c r="AB336" t="str">
        <f>""</f>
        <v/>
      </c>
      <c r="AF336" t="s">
        <v>39</v>
      </c>
      <c r="AG336">
        <v>0</v>
      </c>
      <c r="AH336">
        <v>0</v>
      </c>
      <c r="AI336">
        <v>92</v>
      </c>
      <c r="AJ336">
        <v>0</v>
      </c>
    </row>
    <row r="337" spans="1:36" x14ac:dyDescent="0.3">
      <c r="A337" t="str">
        <f t="shared" si="77"/>
        <v>19</v>
      </c>
      <c r="B337" t="str">
        <f t="shared" si="68"/>
        <v>02</v>
      </c>
      <c r="C337" s="1">
        <v>43334.61482638889</v>
      </c>
      <c r="D337" t="str">
        <f t="shared" si="78"/>
        <v>V</v>
      </c>
      <c r="E337" t="s">
        <v>335</v>
      </c>
      <c r="G337" t="s">
        <v>336</v>
      </c>
      <c r="I337" t="s">
        <v>337</v>
      </c>
      <c r="J337" s="2">
        <v>43334</v>
      </c>
      <c r="K337" t="s">
        <v>259</v>
      </c>
      <c r="L337" t="str">
        <f t="shared" si="81"/>
        <v>22</v>
      </c>
      <c r="M337" t="s">
        <v>260</v>
      </c>
      <c r="N337" t="str">
        <f t="shared" si="82"/>
        <v>221078</v>
      </c>
      <c r="O337" t="s">
        <v>299</v>
      </c>
      <c r="P337" t="str">
        <f t="shared" si="79"/>
        <v>3996</v>
      </c>
      <c r="Q337" t="s">
        <v>36</v>
      </c>
      <c r="R337">
        <v>889996</v>
      </c>
      <c r="S337" t="s">
        <v>299</v>
      </c>
      <c r="T337" t="str">
        <f t="shared" si="80"/>
        <v>889</v>
      </c>
      <c r="U337" t="s">
        <v>198</v>
      </c>
      <c r="V337" t="str">
        <f t="shared" si="75"/>
        <v>RV</v>
      </c>
      <c r="W337" t="s">
        <v>66</v>
      </c>
      <c r="X337" t="str">
        <f t="shared" si="76"/>
        <v>R3711</v>
      </c>
      <c r="Y337" t="s">
        <v>366</v>
      </c>
      <c r="Z337" t="s">
        <v>300</v>
      </c>
      <c r="AA337" t="s">
        <v>301</v>
      </c>
      <c r="AB337" t="str">
        <f>""</f>
        <v/>
      </c>
      <c r="AF337" t="s">
        <v>39</v>
      </c>
      <c r="AG337">
        <v>0</v>
      </c>
      <c r="AH337">
        <v>0</v>
      </c>
      <c r="AI337">
        <v>55</v>
      </c>
      <c r="AJ337">
        <v>0</v>
      </c>
    </row>
    <row r="338" spans="1:36" x14ac:dyDescent="0.3">
      <c r="A338" t="str">
        <f t="shared" si="77"/>
        <v>19</v>
      </c>
      <c r="B338" t="str">
        <f t="shared" si="68"/>
        <v>02</v>
      </c>
      <c r="C338" s="1">
        <v>43334.614814814813</v>
      </c>
      <c r="D338" t="str">
        <f t="shared" si="78"/>
        <v>V</v>
      </c>
      <c r="E338" t="s">
        <v>335</v>
      </c>
      <c r="G338" t="s">
        <v>336</v>
      </c>
      <c r="I338" t="s">
        <v>337</v>
      </c>
      <c r="J338" s="2">
        <v>43334</v>
      </c>
      <c r="K338" t="s">
        <v>259</v>
      </c>
      <c r="L338" t="str">
        <f t="shared" si="81"/>
        <v>22</v>
      </c>
      <c r="M338" t="s">
        <v>260</v>
      </c>
      <c r="N338" t="str">
        <f t="shared" si="82"/>
        <v>221078</v>
      </c>
      <c r="O338" t="s">
        <v>299</v>
      </c>
      <c r="P338" t="str">
        <f t="shared" si="79"/>
        <v>3996</v>
      </c>
      <c r="Q338" t="s">
        <v>36</v>
      </c>
      <c r="R338">
        <v>889996</v>
      </c>
      <c r="S338" t="s">
        <v>299</v>
      </c>
      <c r="T338" t="str">
        <f t="shared" si="80"/>
        <v>889</v>
      </c>
      <c r="U338" t="s">
        <v>198</v>
      </c>
      <c r="V338" t="str">
        <f t="shared" si="75"/>
        <v>RV</v>
      </c>
      <c r="W338" t="s">
        <v>66</v>
      </c>
      <c r="X338" t="str">
        <f t="shared" si="76"/>
        <v>R3711</v>
      </c>
      <c r="Y338" t="s">
        <v>366</v>
      </c>
      <c r="Z338" t="s">
        <v>300</v>
      </c>
      <c r="AA338" t="s">
        <v>301</v>
      </c>
      <c r="AB338" t="str">
        <f>""</f>
        <v/>
      </c>
      <c r="AF338" t="s">
        <v>39</v>
      </c>
      <c r="AG338">
        <v>0</v>
      </c>
      <c r="AH338">
        <v>0</v>
      </c>
      <c r="AI338">
        <v>102.38</v>
      </c>
      <c r="AJ338">
        <v>0</v>
      </c>
    </row>
    <row r="339" spans="1:36" x14ac:dyDescent="0.3">
      <c r="A339" t="str">
        <f t="shared" si="77"/>
        <v>19</v>
      </c>
      <c r="B339" t="str">
        <f t="shared" ref="B339:B374" si="83">"02"</f>
        <v>02</v>
      </c>
      <c r="C339" s="1">
        <v>43334.614814814813</v>
      </c>
      <c r="D339" t="str">
        <f t="shared" si="78"/>
        <v>V</v>
      </c>
      <c r="E339" t="s">
        <v>335</v>
      </c>
      <c r="G339" t="s">
        <v>336</v>
      </c>
      <c r="I339" t="s">
        <v>337</v>
      </c>
      <c r="J339" s="2">
        <v>43334</v>
      </c>
      <c r="K339" t="s">
        <v>259</v>
      </c>
      <c r="L339" t="str">
        <f t="shared" si="81"/>
        <v>22</v>
      </c>
      <c r="M339" t="s">
        <v>260</v>
      </c>
      <c r="N339" t="str">
        <f t="shared" si="82"/>
        <v>221078</v>
      </c>
      <c r="O339" t="s">
        <v>299</v>
      </c>
      <c r="P339" t="str">
        <f t="shared" si="79"/>
        <v>3996</v>
      </c>
      <c r="Q339" t="s">
        <v>36</v>
      </c>
      <c r="R339">
        <v>889996</v>
      </c>
      <c r="S339" t="s">
        <v>299</v>
      </c>
      <c r="T339" t="str">
        <f t="shared" si="80"/>
        <v>889</v>
      </c>
      <c r="U339" t="s">
        <v>198</v>
      </c>
      <c r="V339" t="str">
        <f t="shared" si="75"/>
        <v>RV</v>
      </c>
      <c r="W339" t="s">
        <v>66</v>
      </c>
      <c r="X339" t="str">
        <f t="shared" si="76"/>
        <v>R3711</v>
      </c>
      <c r="Y339" t="s">
        <v>366</v>
      </c>
      <c r="Z339" t="s">
        <v>300</v>
      </c>
      <c r="AA339" t="s">
        <v>301</v>
      </c>
      <c r="AB339" t="str">
        <f>""</f>
        <v/>
      </c>
      <c r="AF339" t="s">
        <v>39</v>
      </c>
      <c r="AG339">
        <v>0</v>
      </c>
      <c r="AH339">
        <v>0</v>
      </c>
      <c r="AI339">
        <v>143.33000000000001</v>
      </c>
      <c r="AJ339">
        <v>0</v>
      </c>
    </row>
    <row r="340" spans="1:36" x14ac:dyDescent="0.3">
      <c r="A340" t="str">
        <f t="shared" si="77"/>
        <v>19</v>
      </c>
      <c r="B340" t="str">
        <f t="shared" si="83"/>
        <v>02</v>
      </c>
      <c r="C340" s="1">
        <v>43334.614814814813</v>
      </c>
      <c r="D340" t="str">
        <f t="shared" si="78"/>
        <v>V</v>
      </c>
      <c r="E340" t="s">
        <v>335</v>
      </c>
      <c r="G340" t="s">
        <v>336</v>
      </c>
      <c r="I340" t="s">
        <v>337</v>
      </c>
      <c r="J340" s="2">
        <v>43334</v>
      </c>
      <c r="K340" t="s">
        <v>40</v>
      </c>
      <c r="L340" t="str">
        <f t="shared" si="81"/>
        <v>22</v>
      </c>
      <c r="M340" t="s">
        <v>260</v>
      </c>
      <c r="N340" t="str">
        <f t="shared" si="82"/>
        <v>221078</v>
      </c>
      <c r="O340" t="s">
        <v>299</v>
      </c>
      <c r="P340" t="str">
        <f t="shared" si="79"/>
        <v>3996</v>
      </c>
      <c r="Q340" t="s">
        <v>36</v>
      </c>
      <c r="R340">
        <v>889996</v>
      </c>
      <c r="S340" t="s">
        <v>299</v>
      </c>
      <c r="T340" t="str">
        <f t="shared" si="80"/>
        <v>889</v>
      </c>
      <c r="U340" t="s">
        <v>198</v>
      </c>
      <c r="V340" t="str">
        <f>"30"</f>
        <v>30</v>
      </c>
      <c r="W340" t="s">
        <v>45</v>
      </c>
      <c r="X340" t="str">
        <f>"E5465"</f>
        <v>E5465</v>
      </c>
      <c r="Y340" t="s">
        <v>367</v>
      </c>
      <c r="Z340" t="s">
        <v>300</v>
      </c>
      <c r="AA340" t="s">
        <v>301</v>
      </c>
      <c r="AB340" t="str">
        <f>""</f>
        <v/>
      </c>
      <c r="AF340" t="s">
        <v>39</v>
      </c>
      <c r="AG340">
        <v>0</v>
      </c>
      <c r="AH340">
        <v>0</v>
      </c>
      <c r="AI340">
        <v>92.14</v>
      </c>
      <c r="AJ340">
        <v>0</v>
      </c>
    </row>
    <row r="341" spans="1:36" x14ac:dyDescent="0.3">
      <c r="A341" t="str">
        <f t="shared" si="77"/>
        <v>19</v>
      </c>
      <c r="B341" t="str">
        <f t="shared" si="83"/>
        <v>02</v>
      </c>
      <c r="C341" s="1">
        <v>43334.614814814813</v>
      </c>
      <c r="D341" t="str">
        <f t="shared" si="78"/>
        <v>V</v>
      </c>
      <c r="E341" t="s">
        <v>335</v>
      </c>
      <c r="G341" t="s">
        <v>336</v>
      </c>
      <c r="I341" t="s">
        <v>337</v>
      </c>
      <c r="J341" s="2">
        <v>43334</v>
      </c>
      <c r="K341" t="s">
        <v>40</v>
      </c>
      <c r="L341" t="str">
        <f t="shared" si="81"/>
        <v>22</v>
      </c>
      <c r="M341" t="s">
        <v>260</v>
      </c>
      <c r="N341" t="str">
        <f t="shared" si="82"/>
        <v>221078</v>
      </c>
      <c r="O341" t="s">
        <v>299</v>
      </c>
      <c r="P341" t="str">
        <f t="shared" si="79"/>
        <v>3996</v>
      </c>
      <c r="Q341" t="s">
        <v>36</v>
      </c>
      <c r="R341">
        <v>889996</v>
      </c>
      <c r="S341" t="s">
        <v>299</v>
      </c>
      <c r="T341" t="str">
        <f t="shared" si="80"/>
        <v>889</v>
      </c>
      <c r="U341" t="s">
        <v>198</v>
      </c>
      <c r="V341" t="str">
        <f>"20"</f>
        <v>20</v>
      </c>
      <c r="W341" t="s">
        <v>37</v>
      </c>
      <c r="X341" t="str">
        <f>"E5396"</f>
        <v>E5396</v>
      </c>
      <c r="Y341" t="s">
        <v>42</v>
      </c>
      <c r="Z341" t="s">
        <v>300</v>
      </c>
      <c r="AA341" t="s">
        <v>301</v>
      </c>
      <c r="AB341" t="str">
        <f>""</f>
        <v/>
      </c>
      <c r="AF341" t="s">
        <v>39</v>
      </c>
      <c r="AG341">
        <v>0</v>
      </c>
      <c r="AH341">
        <v>0</v>
      </c>
      <c r="AI341">
        <v>129</v>
      </c>
      <c r="AJ341">
        <v>0</v>
      </c>
    </row>
    <row r="342" spans="1:36" x14ac:dyDescent="0.3">
      <c r="A342" t="str">
        <f t="shared" si="77"/>
        <v>19</v>
      </c>
      <c r="B342" t="str">
        <f t="shared" si="83"/>
        <v>02</v>
      </c>
      <c r="C342" s="1">
        <v>43334.614814814813</v>
      </c>
      <c r="D342" t="str">
        <f t="shared" si="78"/>
        <v>V</v>
      </c>
      <c r="E342" t="s">
        <v>335</v>
      </c>
      <c r="G342" t="s">
        <v>336</v>
      </c>
      <c r="I342" t="s">
        <v>337</v>
      </c>
      <c r="J342" s="2">
        <v>43334</v>
      </c>
      <c r="K342" t="s">
        <v>40</v>
      </c>
      <c r="L342" t="str">
        <f t="shared" si="81"/>
        <v>22</v>
      </c>
      <c r="M342" t="s">
        <v>260</v>
      </c>
      <c r="N342" t="str">
        <f t="shared" si="82"/>
        <v>221078</v>
      </c>
      <c r="O342" t="s">
        <v>299</v>
      </c>
      <c r="P342" t="str">
        <f t="shared" si="79"/>
        <v>3996</v>
      </c>
      <c r="Q342" t="s">
        <v>36</v>
      </c>
      <c r="R342">
        <v>889996</v>
      </c>
      <c r="S342" t="s">
        <v>299</v>
      </c>
      <c r="T342" t="str">
        <f t="shared" si="80"/>
        <v>889</v>
      </c>
      <c r="U342" t="s">
        <v>198</v>
      </c>
      <c r="V342" t="str">
        <f>"20"</f>
        <v>20</v>
      </c>
      <c r="W342" t="s">
        <v>37</v>
      </c>
      <c r="X342" t="str">
        <f>"E5396"</f>
        <v>E5396</v>
      </c>
      <c r="Y342" t="s">
        <v>42</v>
      </c>
      <c r="Z342" t="s">
        <v>300</v>
      </c>
      <c r="AA342" t="s">
        <v>301</v>
      </c>
      <c r="AB342" t="str">
        <f>""</f>
        <v/>
      </c>
      <c r="AF342" t="s">
        <v>39</v>
      </c>
      <c r="AG342">
        <v>0</v>
      </c>
      <c r="AH342">
        <v>0</v>
      </c>
      <c r="AI342">
        <v>49.5</v>
      </c>
      <c r="AJ342">
        <v>0</v>
      </c>
    </row>
    <row r="343" spans="1:36" x14ac:dyDescent="0.3">
      <c r="A343" t="str">
        <f t="shared" si="77"/>
        <v>19</v>
      </c>
      <c r="B343" t="str">
        <f t="shared" si="83"/>
        <v>02</v>
      </c>
      <c r="C343" s="1">
        <v>43327.62699074074</v>
      </c>
      <c r="D343" t="str">
        <f t="shared" si="78"/>
        <v>V</v>
      </c>
      <c r="E343" t="s">
        <v>252</v>
      </c>
      <c r="I343" t="s">
        <v>369</v>
      </c>
      <c r="J343" s="2">
        <v>43325</v>
      </c>
      <c r="K343" t="s">
        <v>254</v>
      </c>
      <c r="L343" t="str">
        <f>"21"</f>
        <v>21</v>
      </c>
      <c r="M343" t="s">
        <v>255</v>
      </c>
      <c r="N343" t="str">
        <f>"210535"</f>
        <v>210535</v>
      </c>
      <c r="O343" t="s">
        <v>370</v>
      </c>
      <c r="P343" t="str">
        <f t="shared" si="79"/>
        <v>3996</v>
      </c>
      <c r="Q343" t="s">
        <v>36</v>
      </c>
      <c r="R343">
        <v>889995</v>
      </c>
      <c r="S343" t="s">
        <v>370</v>
      </c>
      <c r="T343" t="str">
        <f t="shared" si="80"/>
        <v>889</v>
      </c>
      <c r="U343" t="s">
        <v>198</v>
      </c>
      <c r="V343" t="str">
        <f>"99"</f>
        <v>99</v>
      </c>
      <c r="W343" t="s">
        <v>257</v>
      </c>
      <c r="X343" t="str">
        <f>"99"</f>
        <v>99</v>
      </c>
      <c r="Y343" t="s">
        <v>257</v>
      </c>
      <c r="Z343" t="s">
        <v>371</v>
      </c>
      <c r="AA343" t="s">
        <v>372</v>
      </c>
      <c r="AB343" t="str">
        <f>""</f>
        <v/>
      </c>
      <c r="AF343" t="s">
        <v>39</v>
      </c>
      <c r="AG343">
        <v>0</v>
      </c>
      <c r="AH343">
        <v>27469.62</v>
      </c>
      <c r="AI343">
        <v>0</v>
      </c>
      <c r="AJ343">
        <v>0</v>
      </c>
    </row>
    <row r="344" spans="1:36" x14ac:dyDescent="0.3">
      <c r="A344" t="str">
        <f t="shared" si="77"/>
        <v>19</v>
      </c>
      <c r="B344" t="str">
        <f t="shared" si="83"/>
        <v>02</v>
      </c>
      <c r="C344" s="1">
        <v>43327.626921296294</v>
      </c>
      <c r="D344" t="str">
        <f t="shared" si="78"/>
        <v>V</v>
      </c>
      <c r="E344" t="s">
        <v>373</v>
      </c>
      <c r="I344" t="s">
        <v>374</v>
      </c>
      <c r="J344" s="2">
        <v>43325</v>
      </c>
      <c r="K344" t="s">
        <v>254</v>
      </c>
      <c r="L344" t="str">
        <f>"21"</f>
        <v>21</v>
      </c>
      <c r="M344" t="s">
        <v>255</v>
      </c>
      <c r="N344" t="str">
        <f>"210535"</f>
        <v>210535</v>
      </c>
      <c r="O344" t="s">
        <v>370</v>
      </c>
      <c r="P344" t="str">
        <f t="shared" si="79"/>
        <v>3996</v>
      </c>
      <c r="Q344" t="s">
        <v>36</v>
      </c>
      <c r="R344">
        <v>889995</v>
      </c>
      <c r="S344" t="s">
        <v>370</v>
      </c>
      <c r="T344" t="str">
        <f t="shared" si="80"/>
        <v>889</v>
      </c>
      <c r="U344" t="s">
        <v>198</v>
      </c>
      <c r="V344" t="str">
        <f>"30"</f>
        <v>30</v>
      </c>
      <c r="W344" t="s">
        <v>45</v>
      </c>
      <c r="X344" t="str">
        <f>"30"</f>
        <v>30</v>
      </c>
      <c r="Y344" t="s">
        <v>45</v>
      </c>
      <c r="Z344" t="s">
        <v>371</v>
      </c>
      <c r="AA344" t="s">
        <v>372</v>
      </c>
      <c r="AB344" t="str">
        <f>""</f>
        <v/>
      </c>
      <c r="AF344" t="s">
        <v>39</v>
      </c>
      <c r="AG344">
        <v>0</v>
      </c>
      <c r="AH344">
        <v>23.75</v>
      </c>
      <c r="AI344">
        <v>0</v>
      </c>
      <c r="AJ344">
        <v>0</v>
      </c>
    </row>
    <row r="345" spans="1:36" x14ac:dyDescent="0.3">
      <c r="A345" t="str">
        <f t="shared" si="77"/>
        <v>19</v>
      </c>
      <c r="B345" t="str">
        <f t="shared" si="83"/>
        <v>02</v>
      </c>
      <c r="C345" s="1">
        <v>43336.916354166664</v>
      </c>
      <c r="D345" t="str">
        <f t="shared" si="78"/>
        <v>V</v>
      </c>
      <c r="E345" t="s">
        <v>321</v>
      </c>
      <c r="H345" t="s">
        <v>212</v>
      </c>
      <c r="I345" t="s">
        <v>213</v>
      </c>
      <c r="J345" s="2">
        <v>43336</v>
      </c>
      <c r="K345" t="s">
        <v>214</v>
      </c>
      <c r="L345" t="str">
        <f t="shared" ref="L345:L372" si="84">"22"</f>
        <v>22</v>
      </c>
      <c r="M345" t="s">
        <v>260</v>
      </c>
      <c r="N345" t="str">
        <f t="shared" ref="N345:N366" si="85">"220505"</f>
        <v>220505</v>
      </c>
      <c r="O345" t="s">
        <v>375</v>
      </c>
      <c r="P345" t="str">
        <f t="shared" si="79"/>
        <v>3996</v>
      </c>
      <c r="Q345" t="s">
        <v>36</v>
      </c>
      <c r="R345">
        <v>889997</v>
      </c>
      <c r="S345" t="s">
        <v>375</v>
      </c>
      <c r="T345" t="str">
        <f t="shared" si="80"/>
        <v>889</v>
      </c>
      <c r="U345" t="s">
        <v>198</v>
      </c>
      <c r="V345" t="str">
        <f>"12"</f>
        <v>12</v>
      </c>
      <c r="W345" t="s">
        <v>68</v>
      </c>
      <c r="X345" t="str">
        <f>"E4145"</f>
        <v>E4145</v>
      </c>
      <c r="Y345" t="s">
        <v>376</v>
      </c>
      <c r="Z345" t="s">
        <v>377</v>
      </c>
      <c r="AA345" t="s">
        <v>378</v>
      </c>
      <c r="AB345" t="str">
        <f>""</f>
        <v/>
      </c>
      <c r="AF345" t="s">
        <v>39</v>
      </c>
      <c r="AG345">
        <v>0</v>
      </c>
      <c r="AH345">
        <v>0</v>
      </c>
      <c r="AI345">
        <v>0</v>
      </c>
      <c r="AJ345">
        <v>2000.16</v>
      </c>
    </row>
    <row r="346" spans="1:36" x14ac:dyDescent="0.3">
      <c r="A346" t="str">
        <f t="shared" si="77"/>
        <v>19</v>
      </c>
      <c r="B346" t="str">
        <f t="shared" si="83"/>
        <v>02</v>
      </c>
      <c r="C346" s="1">
        <v>43313.526747685188</v>
      </c>
      <c r="D346" t="str">
        <f t="shared" si="78"/>
        <v>V</v>
      </c>
      <c r="E346" t="s">
        <v>379</v>
      </c>
      <c r="G346" t="s">
        <v>336</v>
      </c>
      <c r="I346" t="s">
        <v>337</v>
      </c>
      <c r="J346" s="2">
        <v>43313</v>
      </c>
      <c r="K346" t="s">
        <v>259</v>
      </c>
      <c r="L346" t="str">
        <f t="shared" si="84"/>
        <v>22</v>
      </c>
      <c r="M346" t="s">
        <v>260</v>
      </c>
      <c r="N346" t="str">
        <f t="shared" si="85"/>
        <v>220505</v>
      </c>
      <c r="O346" t="s">
        <v>375</v>
      </c>
      <c r="P346" t="str">
        <f t="shared" si="79"/>
        <v>3996</v>
      </c>
      <c r="Q346" t="s">
        <v>36</v>
      </c>
      <c r="R346">
        <v>889997</v>
      </c>
      <c r="S346" t="s">
        <v>375</v>
      </c>
      <c r="T346" t="str">
        <f t="shared" si="80"/>
        <v>889</v>
      </c>
      <c r="U346" t="s">
        <v>198</v>
      </c>
      <c r="V346" t="str">
        <f>"RV"</f>
        <v>RV</v>
      </c>
      <c r="W346" t="s">
        <v>66</v>
      </c>
      <c r="X346" t="str">
        <f>"R3761"</f>
        <v>R3761</v>
      </c>
      <c r="Y346" t="s">
        <v>262</v>
      </c>
      <c r="Z346" t="s">
        <v>377</v>
      </c>
      <c r="AA346" t="s">
        <v>378</v>
      </c>
      <c r="AB346" t="str">
        <f>""</f>
        <v/>
      </c>
      <c r="AF346" t="s">
        <v>39</v>
      </c>
      <c r="AG346">
        <v>0</v>
      </c>
      <c r="AH346">
        <v>0</v>
      </c>
      <c r="AI346">
        <v>58.9</v>
      </c>
      <c r="AJ346">
        <v>0</v>
      </c>
    </row>
    <row r="347" spans="1:36" x14ac:dyDescent="0.3">
      <c r="A347" t="str">
        <f t="shared" si="77"/>
        <v>19</v>
      </c>
      <c r="B347" t="str">
        <f t="shared" si="83"/>
        <v>02</v>
      </c>
      <c r="C347" s="1">
        <v>43313.526747685188</v>
      </c>
      <c r="D347" t="str">
        <f t="shared" si="78"/>
        <v>V</v>
      </c>
      <c r="E347" t="s">
        <v>379</v>
      </c>
      <c r="G347" t="s">
        <v>336</v>
      </c>
      <c r="I347" t="s">
        <v>337</v>
      </c>
      <c r="J347" s="2">
        <v>43313</v>
      </c>
      <c r="K347" t="s">
        <v>259</v>
      </c>
      <c r="L347" t="str">
        <f t="shared" si="84"/>
        <v>22</v>
      </c>
      <c r="M347" t="s">
        <v>260</v>
      </c>
      <c r="N347" t="str">
        <f t="shared" si="85"/>
        <v>220505</v>
      </c>
      <c r="O347" t="s">
        <v>375</v>
      </c>
      <c r="P347" t="str">
        <f t="shared" si="79"/>
        <v>3996</v>
      </c>
      <c r="Q347" t="s">
        <v>36</v>
      </c>
      <c r="R347">
        <v>889997</v>
      </c>
      <c r="S347" t="s">
        <v>375</v>
      </c>
      <c r="T347" t="str">
        <f t="shared" si="80"/>
        <v>889</v>
      </c>
      <c r="U347" t="s">
        <v>198</v>
      </c>
      <c r="V347" t="str">
        <f>"RV"</f>
        <v>RV</v>
      </c>
      <c r="W347" t="s">
        <v>66</v>
      </c>
      <c r="X347" t="str">
        <f>"R3761"</f>
        <v>R3761</v>
      </c>
      <c r="Y347" t="s">
        <v>262</v>
      </c>
      <c r="Z347" t="s">
        <v>377</v>
      </c>
      <c r="AA347" t="s">
        <v>378</v>
      </c>
      <c r="AB347" t="str">
        <f>""</f>
        <v/>
      </c>
      <c r="AF347" t="s">
        <v>39</v>
      </c>
      <c r="AG347">
        <v>0</v>
      </c>
      <c r="AH347">
        <v>0</v>
      </c>
      <c r="AI347">
        <v>119.44</v>
      </c>
      <c r="AJ347">
        <v>0</v>
      </c>
    </row>
    <row r="348" spans="1:36" x14ac:dyDescent="0.3">
      <c r="A348" t="str">
        <f t="shared" si="77"/>
        <v>19</v>
      </c>
      <c r="B348" t="str">
        <f t="shared" si="83"/>
        <v>02</v>
      </c>
      <c r="C348" s="1">
        <v>43313.526747685188</v>
      </c>
      <c r="D348" t="str">
        <f t="shared" si="78"/>
        <v>V</v>
      </c>
      <c r="E348" t="s">
        <v>379</v>
      </c>
      <c r="G348" t="s">
        <v>336</v>
      </c>
      <c r="I348" t="s">
        <v>337</v>
      </c>
      <c r="J348" s="2">
        <v>43313</v>
      </c>
      <c r="K348" t="s">
        <v>259</v>
      </c>
      <c r="L348" t="str">
        <f t="shared" si="84"/>
        <v>22</v>
      </c>
      <c r="M348" t="s">
        <v>260</v>
      </c>
      <c r="N348" t="str">
        <f t="shared" si="85"/>
        <v>220505</v>
      </c>
      <c r="O348" t="s">
        <v>375</v>
      </c>
      <c r="P348" t="str">
        <f t="shared" si="79"/>
        <v>3996</v>
      </c>
      <c r="Q348" t="s">
        <v>36</v>
      </c>
      <c r="R348">
        <v>889997</v>
      </c>
      <c r="S348" t="s">
        <v>375</v>
      </c>
      <c r="T348" t="str">
        <f t="shared" si="80"/>
        <v>889</v>
      </c>
      <c r="U348" t="s">
        <v>198</v>
      </c>
      <c r="V348" t="str">
        <f>"RV"</f>
        <v>RV</v>
      </c>
      <c r="W348" t="s">
        <v>66</v>
      </c>
      <c r="X348" t="str">
        <f>"R3761"</f>
        <v>R3761</v>
      </c>
      <c r="Y348" t="s">
        <v>262</v>
      </c>
      <c r="Z348" t="s">
        <v>377</v>
      </c>
      <c r="AA348" t="s">
        <v>378</v>
      </c>
      <c r="AB348" t="str">
        <f>""</f>
        <v/>
      </c>
      <c r="AF348" t="s">
        <v>39</v>
      </c>
      <c r="AG348">
        <v>0</v>
      </c>
      <c r="AH348">
        <v>0</v>
      </c>
      <c r="AI348">
        <v>280.98</v>
      </c>
      <c r="AJ348">
        <v>0</v>
      </c>
    </row>
    <row r="349" spans="1:36" x14ac:dyDescent="0.3">
      <c r="A349" t="str">
        <f t="shared" si="77"/>
        <v>19</v>
      </c>
      <c r="B349" t="str">
        <f t="shared" si="83"/>
        <v>02</v>
      </c>
      <c r="C349" s="1">
        <v>43339.504999999997</v>
      </c>
      <c r="D349" t="str">
        <f t="shared" si="78"/>
        <v>V</v>
      </c>
      <c r="E349" t="s">
        <v>274</v>
      </c>
      <c r="I349" t="s">
        <v>272</v>
      </c>
      <c r="J349" s="2">
        <v>43336</v>
      </c>
      <c r="K349" t="s">
        <v>273</v>
      </c>
      <c r="L349" t="str">
        <f t="shared" si="84"/>
        <v>22</v>
      </c>
      <c r="M349" t="s">
        <v>260</v>
      </c>
      <c r="N349" t="str">
        <f t="shared" si="85"/>
        <v>220505</v>
      </c>
      <c r="O349" t="s">
        <v>375</v>
      </c>
      <c r="P349" t="str">
        <f t="shared" si="79"/>
        <v>3996</v>
      </c>
      <c r="Q349" t="s">
        <v>36</v>
      </c>
      <c r="R349">
        <v>889997</v>
      </c>
      <c r="S349" t="s">
        <v>375</v>
      </c>
      <c r="T349" t="str">
        <f t="shared" si="80"/>
        <v>889</v>
      </c>
      <c r="U349" t="s">
        <v>198</v>
      </c>
      <c r="V349" t="str">
        <f>"60"</f>
        <v>60</v>
      </c>
      <c r="W349" t="s">
        <v>264</v>
      </c>
      <c r="X349" t="str">
        <f>"60"</f>
        <v>60</v>
      </c>
      <c r="Y349" t="s">
        <v>264</v>
      </c>
      <c r="Z349" t="s">
        <v>377</v>
      </c>
      <c r="AA349" t="s">
        <v>378</v>
      </c>
      <c r="AB349" t="str">
        <f>""</f>
        <v/>
      </c>
      <c r="AF349" t="s">
        <v>64</v>
      </c>
      <c r="AG349">
        <v>0</v>
      </c>
      <c r="AH349">
        <v>-401.3</v>
      </c>
      <c r="AI349">
        <v>0</v>
      </c>
      <c r="AJ349">
        <v>0</v>
      </c>
    </row>
    <row r="350" spans="1:36" x14ac:dyDescent="0.3">
      <c r="A350" t="str">
        <f t="shared" si="77"/>
        <v>19</v>
      </c>
      <c r="B350" t="str">
        <f t="shared" si="83"/>
        <v>02</v>
      </c>
      <c r="C350" s="1">
        <v>43335.91510416667</v>
      </c>
      <c r="D350" t="str">
        <f t="shared" si="78"/>
        <v>V</v>
      </c>
      <c r="E350" t="s">
        <v>271</v>
      </c>
      <c r="I350" t="s">
        <v>272</v>
      </c>
      <c r="J350" s="2">
        <v>43335</v>
      </c>
      <c r="K350" t="s">
        <v>273</v>
      </c>
      <c r="L350" t="str">
        <f t="shared" si="84"/>
        <v>22</v>
      </c>
      <c r="M350" t="s">
        <v>260</v>
      </c>
      <c r="N350" t="str">
        <f t="shared" si="85"/>
        <v>220505</v>
      </c>
      <c r="O350" t="s">
        <v>375</v>
      </c>
      <c r="P350" t="str">
        <f t="shared" si="79"/>
        <v>3996</v>
      </c>
      <c r="Q350" t="s">
        <v>36</v>
      </c>
      <c r="R350">
        <v>889997</v>
      </c>
      <c r="S350" t="s">
        <v>375</v>
      </c>
      <c r="T350" t="str">
        <f t="shared" si="80"/>
        <v>889</v>
      </c>
      <c r="U350" t="s">
        <v>198</v>
      </c>
      <c r="V350" t="str">
        <f>"60"</f>
        <v>60</v>
      </c>
      <c r="W350" t="s">
        <v>264</v>
      </c>
      <c r="X350" t="str">
        <f>"60"</f>
        <v>60</v>
      </c>
      <c r="Y350" t="s">
        <v>264</v>
      </c>
      <c r="Z350" t="s">
        <v>377</v>
      </c>
      <c r="AA350" t="s">
        <v>378</v>
      </c>
      <c r="AB350" t="str">
        <f>""</f>
        <v/>
      </c>
      <c r="AF350" t="s">
        <v>39</v>
      </c>
      <c r="AG350">
        <v>0</v>
      </c>
      <c r="AH350">
        <v>401.3</v>
      </c>
      <c r="AI350">
        <v>0</v>
      </c>
      <c r="AJ350">
        <v>0</v>
      </c>
    </row>
    <row r="351" spans="1:36" x14ac:dyDescent="0.3">
      <c r="A351" t="str">
        <f t="shared" si="77"/>
        <v>19</v>
      </c>
      <c r="B351" t="str">
        <f t="shared" si="83"/>
        <v>02</v>
      </c>
      <c r="C351" s="1">
        <v>43313.526747685188</v>
      </c>
      <c r="D351" t="str">
        <f t="shared" si="78"/>
        <v>V</v>
      </c>
      <c r="E351" t="s">
        <v>379</v>
      </c>
      <c r="G351" t="s">
        <v>336</v>
      </c>
      <c r="I351" t="s">
        <v>337</v>
      </c>
      <c r="J351" s="2">
        <v>43313</v>
      </c>
      <c r="K351" t="s">
        <v>263</v>
      </c>
      <c r="L351" t="str">
        <f t="shared" si="84"/>
        <v>22</v>
      </c>
      <c r="M351" t="s">
        <v>260</v>
      </c>
      <c r="N351" t="str">
        <f t="shared" si="85"/>
        <v>220505</v>
      </c>
      <c r="O351" t="s">
        <v>375</v>
      </c>
      <c r="P351" t="str">
        <f t="shared" si="79"/>
        <v>3996</v>
      </c>
      <c r="Q351" t="s">
        <v>36</v>
      </c>
      <c r="R351">
        <v>889997</v>
      </c>
      <c r="S351" t="s">
        <v>375</v>
      </c>
      <c r="T351" t="str">
        <f t="shared" si="80"/>
        <v>889</v>
      </c>
      <c r="U351" t="s">
        <v>198</v>
      </c>
      <c r="V351" t="str">
        <f>"60"</f>
        <v>60</v>
      </c>
      <c r="W351" t="s">
        <v>264</v>
      </c>
      <c r="X351" t="str">
        <f>"E5982"</f>
        <v>E5982</v>
      </c>
      <c r="Y351" t="s">
        <v>265</v>
      </c>
      <c r="Z351" t="s">
        <v>377</v>
      </c>
      <c r="AA351" t="s">
        <v>378</v>
      </c>
      <c r="AB351" t="str">
        <f>""</f>
        <v/>
      </c>
      <c r="AF351" t="s">
        <v>39</v>
      </c>
      <c r="AG351">
        <v>0</v>
      </c>
      <c r="AH351">
        <v>0</v>
      </c>
      <c r="AI351">
        <v>2.8</v>
      </c>
      <c r="AJ351">
        <v>0</v>
      </c>
    </row>
    <row r="352" spans="1:36" x14ac:dyDescent="0.3">
      <c r="A352" t="str">
        <f t="shared" si="77"/>
        <v>19</v>
      </c>
      <c r="B352" t="str">
        <f t="shared" si="83"/>
        <v>02</v>
      </c>
      <c r="C352" s="1">
        <v>43313.526747685188</v>
      </c>
      <c r="D352" t="str">
        <f t="shared" si="78"/>
        <v>V</v>
      </c>
      <c r="E352" t="s">
        <v>379</v>
      </c>
      <c r="G352" t="s">
        <v>336</v>
      </c>
      <c r="I352" t="s">
        <v>337</v>
      </c>
      <c r="J352" s="2">
        <v>43313</v>
      </c>
      <c r="K352" t="s">
        <v>263</v>
      </c>
      <c r="L352" t="str">
        <f t="shared" si="84"/>
        <v>22</v>
      </c>
      <c r="M352" t="s">
        <v>260</v>
      </c>
      <c r="N352" t="str">
        <f t="shared" si="85"/>
        <v>220505</v>
      </c>
      <c r="O352" t="s">
        <v>375</v>
      </c>
      <c r="P352" t="str">
        <f t="shared" si="79"/>
        <v>3996</v>
      </c>
      <c r="Q352" t="s">
        <v>36</v>
      </c>
      <c r="R352">
        <v>889997</v>
      </c>
      <c r="S352" t="s">
        <v>375</v>
      </c>
      <c r="T352" t="str">
        <f t="shared" si="80"/>
        <v>889</v>
      </c>
      <c r="U352" t="s">
        <v>198</v>
      </c>
      <c r="V352" t="str">
        <f>"60"</f>
        <v>60</v>
      </c>
      <c r="W352" t="s">
        <v>264</v>
      </c>
      <c r="X352" t="str">
        <f>"E5982"</f>
        <v>E5982</v>
      </c>
      <c r="Y352" t="s">
        <v>265</v>
      </c>
      <c r="Z352" t="s">
        <v>377</v>
      </c>
      <c r="AA352" t="s">
        <v>378</v>
      </c>
      <c r="AB352" t="str">
        <f>""</f>
        <v/>
      </c>
      <c r="AF352" t="s">
        <v>39</v>
      </c>
      <c r="AG352">
        <v>0</v>
      </c>
      <c r="AH352">
        <v>0</v>
      </c>
      <c r="AI352">
        <v>5.69</v>
      </c>
      <c r="AJ352">
        <v>0</v>
      </c>
    </row>
    <row r="353" spans="1:36" x14ac:dyDescent="0.3">
      <c r="A353" t="str">
        <f t="shared" si="77"/>
        <v>19</v>
      </c>
      <c r="B353" t="str">
        <f t="shared" si="83"/>
        <v>02</v>
      </c>
      <c r="C353" s="1">
        <v>43313.526747685188</v>
      </c>
      <c r="D353" t="str">
        <f t="shared" si="78"/>
        <v>V</v>
      </c>
      <c r="E353" t="s">
        <v>379</v>
      </c>
      <c r="G353" t="s">
        <v>336</v>
      </c>
      <c r="I353" t="s">
        <v>337</v>
      </c>
      <c r="J353" s="2">
        <v>43313</v>
      </c>
      <c r="K353" t="s">
        <v>263</v>
      </c>
      <c r="L353" t="str">
        <f t="shared" si="84"/>
        <v>22</v>
      </c>
      <c r="M353" t="s">
        <v>260</v>
      </c>
      <c r="N353" t="str">
        <f t="shared" si="85"/>
        <v>220505</v>
      </c>
      <c r="O353" t="s">
        <v>375</v>
      </c>
      <c r="P353" t="str">
        <f t="shared" si="79"/>
        <v>3996</v>
      </c>
      <c r="Q353" t="s">
        <v>36</v>
      </c>
      <c r="R353">
        <v>889997</v>
      </c>
      <c r="S353" t="s">
        <v>375</v>
      </c>
      <c r="T353" t="str">
        <f t="shared" si="80"/>
        <v>889</v>
      </c>
      <c r="U353" t="s">
        <v>198</v>
      </c>
      <c r="V353" t="str">
        <f>"60"</f>
        <v>60</v>
      </c>
      <c r="W353" t="s">
        <v>264</v>
      </c>
      <c r="X353" t="str">
        <f>"E5982"</f>
        <v>E5982</v>
      </c>
      <c r="Y353" t="s">
        <v>265</v>
      </c>
      <c r="Z353" t="s">
        <v>377</v>
      </c>
      <c r="AA353" t="s">
        <v>378</v>
      </c>
      <c r="AB353" t="str">
        <f>""</f>
        <v/>
      </c>
      <c r="AF353" t="s">
        <v>39</v>
      </c>
      <c r="AG353">
        <v>0</v>
      </c>
      <c r="AH353">
        <v>0</v>
      </c>
      <c r="AI353">
        <v>13.38</v>
      </c>
      <c r="AJ353">
        <v>0</v>
      </c>
    </row>
    <row r="354" spans="1:36" x14ac:dyDescent="0.3">
      <c r="A354" t="str">
        <f t="shared" si="77"/>
        <v>19</v>
      </c>
      <c r="B354" t="str">
        <f t="shared" si="83"/>
        <v>02</v>
      </c>
      <c r="C354" s="1">
        <v>43313.526736111111</v>
      </c>
      <c r="D354" t="str">
        <f t="shared" si="78"/>
        <v>V</v>
      </c>
      <c r="E354" t="s">
        <v>379</v>
      </c>
      <c r="G354" t="s">
        <v>336</v>
      </c>
      <c r="I354" t="s">
        <v>337</v>
      </c>
      <c r="J354" s="2">
        <v>43313</v>
      </c>
      <c r="K354" t="s">
        <v>40</v>
      </c>
      <c r="L354" t="str">
        <f t="shared" si="84"/>
        <v>22</v>
      </c>
      <c r="M354" t="s">
        <v>260</v>
      </c>
      <c r="N354" t="str">
        <f t="shared" si="85"/>
        <v>220505</v>
      </c>
      <c r="O354" t="s">
        <v>375</v>
      </c>
      <c r="P354" t="str">
        <f t="shared" si="79"/>
        <v>3996</v>
      </c>
      <c r="Q354" t="s">
        <v>36</v>
      </c>
      <c r="R354">
        <v>889997</v>
      </c>
      <c r="S354" t="s">
        <v>375</v>
      </c>
      <c r="T354" t="str">
        <f t="shared" si="80"/>
        <v>889</v>
      </c>
      <c r="U354" t="s">
        <v>198</v>
      </c>
      <c r="V354" t="str">
        <f>"20"</f>
        <v>20</v>
      </c>
      <c r="W354" t="s">
        <v>37</v>
      </c>
      <c r="X354" t="str">
        <f>"E5397"</f>
        <v>E5397</v>
      </c>
      <c r="Y354" t="s">
        <v>62</v>
      </c>
      <c r="Z354" t="s">
        <v>377</v>
      </c>
      <c r="AA354" t="s">
        <v>378</v>
      </c>
      <c r="AB354" t="str">
        <f>""</f>
        <v/>
      </c>
      <c r="AF354" t="s">
        <v>39</v>
      </c>
      <c r="AG354">
        <v>0</v>
      </c>
      <c r="AH354">
        <v>0</v>
      </c>
      <c r="AI354">
        <v>56.1</v>
      </c>
      <c r="AJ354">
        <v>0</v>
      </c>
    </row>
    <row r="355" spans="1:36" x14ac:dyDescent="0.3">
      <c r="A355" t="str">
        <f t="shared" si="77"/>
        <v>19</v>
      </c>
      <c r="B355" t="str">
        <f t="shared" si="83"/>
        <v>02</v>
      </c>
      <c r="C355" s="1">
        <v>43313.526736111111</v>
      </c>
      <c r="D355" t="str">
        <f t="shared" si="78"/>
        <v>V</v>
      </c>
      <c r="E355" t="s">
        <v>379</v>
      </c>
      <c r="G355" t="s">
        <v>336</v>
      </c>
      <c r="I355" t="s">
        <v>337</v>
      </c>
      <c r="J355" s="2">
        <v>43313</v>
      </c>
      <c r="K355" t="s">
        <v>40</v>
      </c>
      <c r="L355" t="str">
        <f t="shared" si="84"/>
        <v>22</v>
      </c>
      <c r="M355" t="s">
        <v>260</v>
      </c>
      <c r="N355" t="str">
        <f t="shared" si="85"/>
        <v>220505</v>
      </c>
      <c r="O355" t="s">
        <v>375</v>
      </c>
      <c r="P355" t="str">
        <f t="shared" si="79"/>
        <v>3996</v>
      </c>
      <c r="Q355" t="s">
        <v>36</v>
      </c>
      <c r="R355">
        <v>889997</v>
      </c>
      <c r="S355" t="s">
        <v>375</v>
      </c>
      <c r="T355" t="str">
        <f t="shared" si="80"/>
        <v>889</v>
      </c>
      <c r="U355" t="s">
        <v>198</v>
      </c>
      <c r="V355" t="str">
        <f>"20"</f>
        <v>20</v>
      </c>
      <c r="W355" t="s">
        <v>37</v>
      </c>
      <c r="X355" t="str">
        <f>"E5397"</f>
        <v>E5397</v>
      </c>
      <c r="Y355" t="s">
        <v>62</v>
      </c>
      <c r="Z355" t="s">
        <v>377</v>
      </c>
      <c r="AA355" t="s">
        <v>378</v>
      </c>
      <c r="AB355" t="str">
        <f>""</f>
        <v/>
      </c>
      <c r="AF355" t="s">
        <v>39</v>
      </c>
      <c r="AG355">
        <v>0</v>
      </c>
      <c r="AH355">
        <v>0</v>
      </c>
      <c r="AI355">
        <v>267.60000000000002</v>
      </c>
      <c r="AJ355">
        <v>0</v>
      </c>
    </row>
    <row r="356" spans="1:36" x14ac:dyDescent="0.3">
      <c r="A356" t="str">
        <f t="shared" si="77"/>
        <v>19</v>
      </c>
      <c r="B356" t="str">
        <f t="shared" si="83"/>
        <v>02</v>
      </c>
      <c r="C356" s="1">
        <v>43335.914537037039</v>
      </c>
      <c r="D356" t="str">
        <f t="shared" si="78"/>
        <v>V</v>
      </c>
      <c r="E356" t="s">
        <v>271</v>
      </c>
      <c r="I356" t="s">
        <v>272</v>
      </c>
      <c r="J356" s="2">
        <v>43335</v>
      </c>
      <c r="K356" t="s">
        <v>273</v>
      </c>
      <c r="L356" t="str">
        <f t="shared" si="84"/>
        <v>22</v>
      </c>
      <c r="M356" t="s">
        <v>260</v>
      </c>
      <c r="N356" t="str">
        <f t="shared" si="85"/>
        <v>220505</v>
      </c>
      <c r="O356" t="s">
        <v>375</v>
      </c>
      <c r="P356" t="str">
        <f t="shared" si="79"/>
        <v>3996</v>
      </c>
      <c r="Q356" t="s">
        <v>36</v>
      </c>
      <c r="R356">
        <v>889997</v>
      </c>
      <c r="S356" t="s">
        <v>375</v>
      </c>
      <c r="T356" t="str">
        <f t="shared" si="80"/>
        <v>889</v>
      </c>
      <c r="U356" t="s">
        <v>198</v>
      </c>
      <c r="V356" t="str">
        <f>"30"</f>
        <v>30</v>
      </c>
      <c r="W356" t="s">
        <v>45</v>
      </c>
      <c r="X356" t="str">
        <f>"30"</f>
        <v>30</v>
      </c>
      <c r="Y356" t="s">
        <v>45</v>
      </c>
      <c r="Z356" t="s">
        <v>377</v>
      </c>
      <c r="AA356" t="s">
        <v>378</v>
      </c>
      <c r="AB356" t="str">
        <f>""</f>
        <v/>
      </c>
      <c r="AF356" t="s">
        <v>39</v>
      </c>
      <c r="AG356">
        <v>0</v>
      </c>
      <c r="AH356">
        <v>1671.75</v>
      </c>
      <c r="AI356">
        <v>0</v>
      </c>
      <c r="AJ356">
        <v>0</v>
      </c>
    </row>
    <row r="357" spans="1:36" x14ac:dyDescent="0.3">
      <c r="A357" t="str">
        <f t="shared" si="77"/>
        <v>19</v>
      </c>
      <c r="B357" t="str">
        <f t="shared" si="83"/>
        <v>02</v>
      </c>
      <c r="C357" s="1">
        <v>43339.504374999997</v>
      </c>
      <c r="D357" t="str">
        <f t="shared" si="78"/>
        <v>V</v>
      </c>
      <c r="E357" t="s">
        <v>274</v>
      </c>
      <c r="I357" t="s">
        <v>272</v>
      </c>
      <c r="J357" s="2">
        <v>43336</v>
      </c>
      <c r="K357" t="s">
        <v>273</v>
      </c>
      <c r="L357" t="str">
        <f t="shared" si="84"/>
        <v>22</v>
      </c>
      <c r="M357" t="s">
        <v>260</v>
      </c>
      <c r="N357" t="str">
        <f t="shared" si="85"/>
        <v>220505</v>
      </c>
      <c r="O357" t="s">
        <v>375</v>
      </c>
      <c r="P357" t="str">
        <f t="shared" si="79"/>
        <v>3996</v>
      </c>
      <c r="Q357" t="s">
        <v>36</v>
      </c>
      <c r="R357">
        <v>889997</v>
      </c>
      <c r="S357" t="s">
        <v>375</v>
      </c>
      <c r="T357" t="str">
        <f t="shared" si="80"/>
        <v>889</v>
      </c>
      <c r="U357" t="s">
        <v>198</v>
      </c>
      <c r="V357" t="str">
        <f>"30"</f>
        <v>30</v>
      </c>
      <c r="W357" t="s">
        <v>45</v>
      </c>
      <c r="X357" t="str">
        <f>"30"</f>
        <v>30</v>
      </c>
      <c r="Y357" t="s">
        <v>45</v>
      </c>
      <c r="Z357" t="s">
        <v>377</v>
      </c>
      <c r="AA357" t="s">
        <v>378</v>
      </c>
      <c r="AB357" t="str">
        <f>""</f>
        <v/>
      </c>
      <c r="AF357" t="s">
        <v>64</v>
      </c>
      <c r="AG357">
        <v>0</v>
      </c>
      <c r="AH357">
        <v>-1671.75</v>
      </c>
      <c r="AI357">
        <v>0</v>
      </c>
      <c r="AJ357">
        <v>0</v>
      </c>
    </row>
    <row r="358" spans="1:36" x14ac:dyDescent="0.3">
      <c r="A358" t="str">
        <f t="shared" si="77"/>
        <v>19</v>
      </c>
      <c r="B358" t="str">
        <f t="shared" si="83"/>
        <v>02</v>
      </c>
      <c r="C358" s="1">
        <v>43335.913738425923</v>
      </c>
      <c r="D358" t="str">
        <f t="shared" si="78"/>
        <v>V</v>
      </c>
      <c r="E358" t="s">
        <v>271</v>
      </c>
      <c r="I358" t="s">
        <v>272</v>
      </c>
      <c r="J358" s="2">
        <v>43335</v>
      </c>
      <c r="K358" t="s">
        <v>273</v>
      </c>
      <c r="L358" t="str">
        <f t="shared" si="84"/>
        <v>22</v>
      </c>
      <c r="M358" t="s">
        <v>260</v>
      </c>
      <c r="N358" t="str">
        <f t="shared" si="85"/>
        <v>220505</v>
      </c>
      <c r="O358" t="s">
        <v>375</v>
      </c>
      <c r="P358" t="str">
        <f t="shared" si="79"/>
        <v>3996</v>
      </c>
      <c r="Q358" t="s">
        <v>36</v>
      </c>
      <c r="R358">
        <v>889997</v>
      </c>
      <c r="S358" t="s">
        <v>375</v>
      </c>
      <c r="T358" t="str">
        <f t="shared" si="80"/>
        <v>889</v>
      </c>
      <c r="U358" t="s">
        <v>198</v>
      </c>
      <c r="V358" t="str">
        <f>"20"</f>
        <v>20</v>
      </c>
      <c r="W358" t="s">
        <v>37</v>
      </c>
      <c r="X358" t="str">
        <f>"20"</f>
        <v>20</v>
      </c>
      <c r="Y358" t="s">
        <v>37</v>
      </c>
      <c r="Z358" t="s">
        <v>377</v>
      </c>
      <c r="AA358" t="s">
        <v>378</v>
      </c>
      <c r="AB358" t="str">
        <f>""</f>
        <v/>
      </c>
      <c r="AF358" t="s">
        <v>39</v>
      </c>
      <c r="AG358">
        <v>0</v>
      </c>
      <c r="AH358">
        <v>6509.54</v>
      </c>
      <c r="AI358">
        <v>0</v>
      </c>
      <c r="AJ358">
        <v>0</v>
      </c>
    </row>
    <row r="359" spans="1:36" x14ac:dyDescent="0.3">
      <c r="A359" t="str">
        <f t="shared" si="77"/>
        <v>19</v>
      </c>
      <c r="B359" t="str">
        <f t="shared" si="83"/>
        <v>02</v>
      </c>
      <c r="C359" s="1">
        <v>43339.50335648148</v>
      </c>
      <c r="D359" t="str">
        <f t="shared" si="78"/>
        <v>V</v>
      </c>
      <c r="E359" t="s">
        <v>274</v>
      </c>
      <c r="I359" t="s">
        <v>272</v>
      </c>
      <c r="J359" s="2">
        <v>43336</v>
      </c>
      <c r="K359" t="s">
        <v>273</v>
      </c>
      <c r="L359" t="str">
        <f t="shared" si="84"/>
        <v>22</v>
      </c>
      <c r="M359" t="s">
        <v>260</v>
      </c>
      <c r="N359" t="str">
        <f t="shared" si="85"/>
        <v>220505</v>
      </c>
      <c r="O359" t="s">
        <v>375</v>
      </c>
      <c r="P359" t="str">
        <f t="shared" si="79"/>
        <v>3996</v>
      </c>
      <c r="Q359" t="s">
        <v>36</v>
      </c>
      <c r="R359">
        <v>889997</v>
      </c>
      <c r="S359" t="s">
        <v>375</v>
      </c>
      <c r="T359" t="str">
        <f t="shared" si="80"/>
        <v>889</v>
      </c>
      <c r="U359" t="s">
        <v>198</v>
      </c>
      <c r="V359" t="str">
        <f>"20"</f>
        <v>20</v>
      </c>
      <c r="W359" t="s">
        <v>37</v>
      </c>
      <c r="X359" t="str">
        <f>"20"</f>
        <v>20</v>
      </c>
      <c r="Y359" t="s">
        <v>37</v>
      </c>
      <c r="Z359" t="s">
        <v>377</v>
      </c>
      <c r="AA359" t="s">
        <v>378</v>
      </c>
      <c r="AB359" t="str">
        <f>""</f>
        <v/>
      </c>
      <c r="AF359" t="s">
        <v>64</v>
      </c>
      <c r="AG359">
        <v>0</v>
      </c>
      <c r="AH359">
        <v>-6509.54</v>
      </c>
      <c r="AI359">
        <v>0</v>
      </c>
      <c r="AJ359">
        <v>0</v>
      </c>
    </row>
    <row r="360" spans="1:36" x14ac:dyDescent="0.3">
      <c r="A360" t="str">
        <f t="shared" si="77"/>
        <v>19</v>
      </c>
      <c r="B360" t="str">
        <f t="shared" si="83"/>
        <v>02</v>
      </c>
      <c r="C360" s="1">
        <v>43335.915694444448</v>
      </c>
      <c r="D360" t="str">
        <f t="shared" si="78"/>
        <v>V</v>
      </c>
      <c r="E360" t="s">
        <v>271</v>
      </c>
      <c r="I360" t="s">
        <v>272</v>
      </c>
      <c r="J360" s="2">
        <v>43335</v>
      </c>
      <c r="K360" t="s">
        <v>273</v>
      </c>
      <c r="L360" t="str">
        <f t="shared" si="84"/>
        <v>22</v>
      </c>
      <c r="M360" t="s">
        <v>260</v>
      </c>
      <c r="N360" t="str">
        <f t="shared" si="85"/>
        <v>220505</v>
      </c>
      <c r="O360" t="s">
        <v>375</v>
      </c>
      <c r="P360" t="str">
        <f t="shared" si="79"/>
        <v>3996</v>
      </c>
      <c r="Q360" t="s">
        <v>36</v>
      </c>
      <c r="R360">
        <v>889997</v>
      </c>
      <c r="S360" t="s">
        <v>375</v>
      </c>
      <c r="T360" t="str">
        <f t="shared" si="80"/>
        <v>889</v>
      </c>
      <c r="U360" t="s">
        <v>198</v>
      </c>
      <c r="V360" t="str">
        <f>"10"</f>
        <v>10</v>
      </c>
      <c r="W360" t="s">
        <v>52</v>
      </c>
      <c r="X360" t="str">
        <f>"10"</f>
        <v>10</v>
      </c>
      <c r="Y360" t="s">
        <v>52</v>
      </c>
      <c r="Z360" t="s">
        <v>377</v>
      </c>
      <c r="AA360" t="s">
        <v>378</v>
      </c>
      <c r="AB360" t="str">
        <f>""</f>
        <v/>
      </c>
      <c r="AF360" t="s">
        <v>64</v>
      </c>
      <c r="AG360">
        <v>0</v>
      </c>
      <c r="AH360">
        <v>-450.16</v>
      </c>
      <c r="AI360">
        <v>0</v>
      </c>
      <c r="AJ360">
        <v>0</v>
      </c>
    </row>
    <row r="361" spans="1:36" x14ac:dyDescent="0.3">
      <c r="A361" t="str">
        <f t="shared" si="77"/>
        <v>19</v>
      </c>
      <c r="B361" t="str">
        <f t="shared" si="83"/>
        <v>02</v>
      </c>
      <c r="C361" s="1">
        <v>43335.915185185186</v>
      </c>
      <c r="D361" t="str">
        <f t="shared" si="78"/>
        <v>V</v>
      </c>
      <c r="E361" t="s">
        <v>271</v>
      </c>
      <c r="I361" t="s">
        <v>272</v>
      </c>
      <c r="J361" s="2">
        <v>43335</v>
      </c>
      <c r="K361" t="s">
        <v>273</v>
      </c>
      <c r="L361" t="str">
        <f t="shared" si="84"/>
        <v>22</v>
      </c>
      <c r="M361" t="s">
        <v>260</v>
      </c>
      <c r="N361" t="str">
        <f t="shared" si="85"/>
        <v>220505</v>
      </c>
      <c r="O361" t="s">
        <v>375</v>
      </c>
      <c r="P361" t="str">
        <f t="shared" si="79"/>
        <v>3996</v>
      </c>
      <c r="Q361" t="s">
        <v>36</v>
      </c>
      <c r="R361">
        <v>889997</v>
      </c>
      <c r="S361" t="s">
        <v>375</v>
      </c>
      <c r="T361" t="str">
        <f t="shared" si="80"/>
        <v>889</v>
      </c>
      <c r="U361" t="s">
        <v>198</v>
      </c>
      <c r="V361" t="str">
        <f>"12"</f>
        <v>12</v>
      </c>
      <c r="W361" t="s">
        <v>68</v>
      </c>
      <c r="X361" t="str">
        <f>"12"</f>
        <v>12</v>
      </c>
      <c r="Y361" t="s">
        <v>68</v>
      </c>
      <c r="Z361" t="s">
        <v>377</v>
      </c>
      <c r="AA361" t="s">
        <v>378</v>
      </c>
      <c r="AB361" t="str">
        <f>""</f>
        <v/>
      </c>
      <c r="AF361" t="s">
        <v>39</v>
      </c>
      <c r="AG361">
        <v>0</v>
      </c>
      <c r="AH361">
        <v>289.75</v>
      </c>
      <c r="AI361">
        <v>0</v>
      </c>
      <c r="AJ361">
        <v>0</v>
      </c>
    </row>
    <row r="362" spans="1:36" x14ac:dyDescent="0.3">
      <c r="A362" t="str">
        <f t="shared" si="77"/>
        <v>19</v>
      </c>
      <c r="B362" t="str">
        <f t="shared" si="83"/>
        <v>02</v>
      </c>
      <c r="C362" s="1">
        <v>43335.915393518517</v>
      </c>
      <c r="D362" t="str">
        <f t="shared" si="78"/>
        <v>V</v>
      </c>
      <c r="E362" t="s">
        <v>271</v>
      </c>
      <c r="I362" t="s">
        <v>272</v>
      </c>
      <c r="J362" s="2">
        <v>43335</v>
      </c>
      <c r="K362" t="s">
        <v>273</v>
      </c>
      <c r="L362" t="str">
        <f t="shared" si="84"/>
        <v>22</v>
      </c>
      <c r="M362" t="s">
        <v>260</v>
      </c>
      <c r="N362" t="str">
        <f t="shared" si="85"/>
        <v>220505</v>
      </c>
      <c r="O362" t="s">
        <v>375</v>
      </c>
      <c r="P362" t="str">
        <f t="shared" si="79"/>
        <v>3996</v>
      </c>
      <c r="Q362" t="s">
        <v>36</v>
      </c>
      <c r="R362">
        <v>889997</v>
      </c>
      <c r="S362" t="s">
        <v>375</v>
      </c>
      <c r="T362" t="str">
        <f t="shared" si="80"/>
        <v>889</v>
      </c>
      <c r="U362" t="s">
        <v>198</v>
      </c>
      <c r="V362" t="str">
        <f>"11"</f>
        <v>11</v>
      </c>
      <c r="W362" t="s">
        <v>57</v>
      </c>
      <c r="X362" t="str">
        <f>"11"</f>
        <v>11</v>
      </c>
      <c r="Y362" t="s">
        <v>57</v>
      </c>
      <c r="Z362" t="s">
        <v>377</v>
      </c>
      <c r="AA362" t="s">
        <v>378</v>
      </c>
      <c r="AB362" t="str">
        <f>""</f>
        <v/>
      </c>
      <c r="AF362" t="s">
        <v>39</v>
      </c>
      <c r="AG362">
        <v>0</v>
      </c>
      <c r="AH362">
        <v>58.87</v>
      </c>
      <c r="AI362">
        <v>0</v>
      </c>
      <c r="AJ362">
        <v>0</v>
      </c>
    </row>
    <row r="363" spans="1:36" x14ac:dyDescent="0.3">
      <c r="A363" t="str">
        <f t="shared" si="77"/>
        <v>19</v>
      </c>
      <c r="B363" t="str">
        <f t="shared" si="83"/>
        <v>02</v>
      </c>
      <c r="C363" s="1">
        <v>43339.505324074074</v>
      </c>
      <c r="D363" t="str">
        <f t="shared" si="78"/>
        <v>V</v>
      </c>
      <c r="E363" t="s">
        <v>274</v>
      </c>
      <c r="I363" t="s">
        <v>272</v>
      </c>
      <c r="J363" s="2">
        <v>43336</v>
      </c>
      <c r="K363" t="s">
        <v>273</v>
      </c>
      <c r="L363" t="str">
        <f t="shared" si="84"/>
        <v>22</v>
      </c>
      <c r="M363" t="s">
        <v>260</v>
      </c>
      <c r="N363" t="str">
        <f t="shared" si="85"/>
        <v>220505</v>
      </c>
      <c r="O363" t="s">
        <v>375</v>
      </c>
      <c r="P363" t="str">
        <f t="shared" si="79"/>
        <v>3996</v>
      </c>
      <c r="Q363" t="s">
        <v>36</v>
      </c>
      <c r="R363">
        <v>889997</v>
      </c>
      <c r="S363" t="s">
        <v>375</v>
      </c>
      <c r="T363" t="str">
        <f t="shared" si="80"/>
        <v>889</v>
      </c>
      <c r="U363" t="s">
        <v>198</v>
      </c>
      <c r="V363" t="str">
        <f>"11"</f>
        <v>11</v>
      </c>
      <c r="W363" t="s">
        <v>57</v>
      </c>
      <c r="X363" t="str">
        <f>"11"</f>
        <v>11</v>
      </c>
      <c r="Y363" t="s">
        <v>57</v>
      </c>
      <c r="Z363" t="s">
        <v>377</v>
      </c>
      <c r="AA363" t="s">
        <v>378</v>
      </c>
      <c r="AB363" t="str">
        <f>""</f>
        <v/>
      </c>
      <c r="AF363" t="s">
        <v>64</v>
      </c>
      <c r="AG363">
        <v>0</v>
      </c>
      <c r="AH363">
        <v>-58.87</v>
      </c>
      <c r="AI363">
        <v>0</v>
      </c>
      <c r="AJ363">
        <v>0</v>
      </c>
    </row>
    <row r="364" spans="1:36" x14ac:dyDescent="0.3">
      <c r="A364" t="str">
        <f t="shared" si="77"/>
        <v>19</v>
      </c>
      <c r="B364" t="str">
        <f t="shared" si="83"/>
        <v>02</v>
      </c>
      <c r="C364" s="1">
        <v>43339.50509259259</v>
      </c>
      <c r="D364" t="str">
        <f t="shared" si="78"/>
        <v>V</v>
      </c>
      <c r="E364" t="s">
        <v>274</v>
      </c>
      <c r="I364" t="s">
        <v>272</v>
      </c>
      <c r="J364" s="2">
        <v>43336</v>
      </c>
      <c r="K364" t="s">
        <v>273</v>
      </c>
      <c r="L364" t="str">
        <f t="shared" si="84"/>
        <v>22</v>
      </c>
      <c r="M364" t="s">
        <v>260</v>
      </c>
      <c r="N364" t="str">
        <f t="shared" si="85"/>
        <v>220505</v>
      </c>
      <c r="O364" t="s">
        <v>375</v>
      </c>
      <c r="P364" t="str">
        <f t="shared" si="79"/>
        <v>3996</v>
      </c>
      <c r="Q364" t="s">
        <v>36</v>
      </c>
      <c r="R364">
        <v>889997</v>
      </c>
      <c r="S364" t="s">
        <v>375</v>
      </c>
      <c r="T364" t="str">
        <f t="shared" si="80"/>
        <v>889</v>
      </c>
      <c r="U364" t="s">
        <v>198</v>
      </c>
      <c r="V364" t="str">
        <f>"12"</f>
        <v>12</v>
      </c>
      <c r="W364" t="s">
        <v>68</v>
      </c>
      <c r="X364" t="str">
        <f>"12"</f>
        <v>12</v>
      </c>
      <c r="Y364" t="s">
        <v>68</v>
      </c>
      <c r="Z364" t="s">
        <v>377</v>
      </c>
      <c r="AA364" t="s">
        <v>378</v>
      </c>
      <c r="AB364" t="str">
        <f>""</f>
        <v/>
      </c>
      <c r="AF364" t="s">
        <v>64</v>
      </c>
      <c r="AG364">
        <v>0</v>
      </c>
      <c r="AH364">
        <v>-289.75</v>
      </c>
      <c r="AI364">
        <v>0</v>
      </c>
      <c r="AJ364">
        <v>0</v>
      </c>
    </row>
    <row r="365" spans="1:36" x14ac:dyDescent="0.3">
      <c r="A365" t="str">
        <f t="shared" si="77"/>
        <v>19</v>
      </c>
      <c r="B365" t="str">
        <f t="shared" si="83"/>
        <v>02</v>
      </c>
      <c r="C365" s="1">
        <v>43339.505648148152</v>
      </c>
      <c r="D365" t="str">
        <f t="shared" si="78"/>
        <v>V</v>
      </c>
      <c r="E365" t="s">
        <v>274</v>
      </c>
      <c r="I365" t="s">
        <v>272</v>
      </c>
      <c r="J365" s="2">
        <v>43336</v>
      </c>
      <c r="K365" t="s">
        <v>273</v>
      </c>
      <c r="L365" t="str">
        <f t="shared" si="84"/>
        <v>22</v>
      </c>
      <c r="M365" t="s">
        <v>260</v>
      </c>
      <c r="N365" t="str">
        <f t="shared" si="85"/>
        <v>220505</v>
      </c>
      <c r="O365" t="s">
        <v>375</v>
      </c>
      <c r="P365" t="str">
        <f t="shared" si="79"/>
        <v>3996</v>
      </c>
      <c r="Q365" t="s">
        <v>36</v>
      </c>
      <c r="R365">
        <v>889997</v>
      </c>
      <c r="S365" t="s">
        <v>375</v>
      </c>
      <c r="T365" t="str">
        <f t="shared" si="80"/>
        <v>889</v>
      </c>
      <c r="U365" t="s">
        <v>198</v>
      </c>
      <c r="V365" t="str">
        <f>"10"</f>
        <v>10</v>
      </c>
      <c r="W365" t="s">
        <v>52</v>
      </c>
      <c r="X365" t="str">
        <f>"10"</f>
        <v>10</v>
      </c>
      <c r="Y365" t="s">
        <v>52</v>
      </c>
      <c r="Z365" t="s">
        <v>377</v>
      </c>
      <c r="AA365" t="s">
        <v>378</v>
      </c>
      <c r="AB365" t="str">
        <f>""</f>
        <v/>
      </c>
      <c r="AF365" t="s">
        <v>39</v>
      </c>
      <c r="AG365">
        <v>0</v>
      </c>
      <c r="AH365">
        <v>450.16</v>
      </c>
      <c r="AI365">
        <v>0</v>
      </c>
      <c r="AJ365">
        <v>0</v>
      </c>
    </row>
    <row r="366" spans="1:36" x14ac:dyDescent="0.3">
      <c r="A366" t="str">
        <f t="shared" si="77"/>
        <v>19</v>
      </c>
      <c r="B366" t="str">
        <f t="shared" si="83"/>
        <v>02</v>
      </c>
      <c r="C366" s="1">
        <v>43313.526736111111</v>
      </c>
      <c r="D366" t="str">
        <f t="shared" si="78"/>
        <v>V</v>
      </c>
      <c r="E366" t="s">
        <v>379</v>
      </c>
      <c r="G366" t="s">
        <v>336</v>
      </c>
      <c r="I366" t="s">
        <v>337</v>
      </c>
      <c r="J366" s="2">
        <v>43313</v>
      </c>
      <c r="K366" t="s">
        <v>40</v>
      </c>
      <c r="L366" t="str">
        <f t="shared" si="84"/>
        <v>22</v>
      </c>
      <c r="M366" t="s">
        <v>260</v>
      </c>
      <c r="N366" t="str">
        <f t="shared" si="85"/>
        <v>220505</v>
      </c>
      <c r="O366" t="s">
        <v>375</v>
      </c>
      <c r="P366" t="str">
        <f t="shared" si="79"/>
        <v>3996</v>
      </c>
      <c r="Q366" t="s">
        <v>36</v>
      </c>
      <c r="R366">
        <v>889997</v>
      </c>
      <c r="S366" t="s">
        <v>375</v>
      </c>
      <c r="T366" t="str">
        <f t="shared" si="80"/>
        <v>889</v>
      </c>
      <c r="U366" t="s">
        <v>198</v>
      </c>
      <c r="V366" t="str">
        <f>"20"</f>
        <v>20</v>
      </c>
      <c r="W366" t="s">
        <v>37</v>
      </c>
      <c r="X366" t="str">
        <f>"E5365"</f>
        <v>E5365</v>
      </c>
      <c r="Y366" t="s">
        <v>41</v>
      </c>
      <c r="Z366" t="s">
        <v>377</v>
      </c>
      <c r="AA366" t="s">
        <v>378</v>
      </c>
      <c r="AB366" t="str">
        <f>""</f>
        <v/>
      </c>
      <c r="AF366" t="s">
        <v>39</v>
      </c>
      <c r="AG366">
        <v>0</v>
      </c>
      <c r="AH366">
        <v>0</v>
      </c>
      <c r="AI366">
        <v>113.75</v>
      </c>
      <c r="AJ366">
        <v>0</v>
      </c>
    </row>
    <row r="367" spans="1:36" x14ac:dyDescent="0.3">
      <c r="A367" t="str">
        <f t="shared" si="77"/>
        <v>19</v>
      </c>
      <c r="B367" t="str">
        <f t="shared" si="83"/>
        <v>02</v>
      </c>
      <c r="C367" s="1">
        <v>43335.915208333332</v>
      </c>
      <c r="D367" t="str">
        <f t="shared" si="78"/>
        <v>V</v>
      </c>
      <c r="E367" t="s">
        <v>271</v>
      </c>
      <c r="I367" t="s">
        <v>272</v>
      </c>
      <c r="J367" s="2">
        <v>43335</v>
      </c>
      <c r="K367" t="s">
        <v>273</v>
      </c>
      <c r="L367" t="str">
        <f t="shared" si="84"/>
        <v>22</v>
      </c>
      <c r="M367" t="s">
        <v>260</v>
      </c>
      <c r="N367" t="str">
        <f t="shared" ref="N367:N372" si="86">"220378"</f>
        <v>220378</v>
      </c>
      <c r="O367" t="s">
        <v>380</v>
      </c>
      <c r="P367" t="str">
        <f t="shared" si="79"/>
        <v>3996</v>
      </c>
      <c r="Q367" t="s">
        <v>36</v>
      </c>
      <c r="R367">
        <v>889998</v>
      </c>
      <c r="S367" t="s">
        <v>381</v>
      </c>
      <c r="T367" t="str">
        <f t="shared" si="80"/>
        <v>889</v>
      </c>
      <c r="U367" t="s">
        <v>198</v>
      </c>
      <c r="V367" t="str">
        <f>"60"</f>
        <v>60</v>
      </c>
      <c r="W367" t="s">
        <v>264</v>
      </c>
      <c r="X367" t="str">
        <f>"60"</f>
        <v>60</v>
      </c>
      <c r="Y367" t="s">
        <v>264</v>
      </c>
      <c r="Z367" t="s">
        <v>377</v>
      </c>
      <c r="AA367" t="s">
        <v>378</v>
      </c>
      <c r="AB367" t="str">
        <f>""</f>
        <v/>
      </c>
      <c r="AF367" t="s">
        <v>39</v>
      </c>
      <c r="AG367">
        <v>0</v>
      </c>
      <c r="AH367">
        <v>253.7</v>
      </c>
      <c r="AI367">
        <v>0</v>
      </c>
      <c r="AJ367">
        <v>0</v>
      </c>
    </row>
    <row r="368" spans="1:36" x14ac:dyDescent="0.3">
      <c r="A368" t="str">
        <f t="shared" si="77"/>
        <v>19</v>
      </c>
      <c r="B368" t="str">
        <f t="shared" si="83"/>
        <v>02</v>
      </c>
      <c r="C368" s="1">
        <v>43339.505115740743</v>
      </c>
      <c r="D368" t="str">
        <f t="shared" si="78"/>
        <v>V</v>
      </c>
      <c r="E368" t="s">
        <v>274</v>
      </c>
      <c r="I368" t="s">
        <v>272</v>
      </c>
      <c r="J368" s="2">
        <v>43336</v>
      </c>
      <c r="K368" t="s">
        <v>273</v>
      </c>
      <c r="L368" t="str">
        <f t="shared" si="84"/>
        <v>22</v>
      </c>
      <c r="M368" t="s">
        <v>260</v>
      </c>
      <c r="N368" t="str">
        <f t="shared" si="86"/>
        <v>220378</v>
      </c>
      <c r="O368" t="s">
        <v>380</v>
      </c>
      <c r="P368" t="str">
        <f t="shared" si="79"/>
        <v>3996</v>
      </c>
      <c r="Q368" t="s">
        <v>36</v>
      </c>
      <c r="R368">
        <v>889998</v>
      </c>
      <c r="S368" t="s">
        <v>381</v>
      </c>
      <c r="T368" t="str">
        <f t="shared" si="80"/>
        <v>889</v>
      </c>
      <c r="U368" t="s">
        <v>198</v>
      </c>
      <c r="V368" t="str">
        <f>"60"</f>
        <v>60</v>
      </c>
      <c r="W368" t="s">
        <v>264</v>
      </c>
      <c r="X368" t="str">
        <f>"60"</f>
        <v>60</v>
      </c>
      <c r="Y368" t="s">
        <v>264</v>
      </c>
      <c r="Z368" t="s">
        <v>377</v>
      </c>
      <c r="AA368" t="s">
        <v>378</v>
      </c>
      <c r="AB368" t="str">
        <f>""</f>
        <v/>
      </c>
      <c r="AF368" t="s">
        <v>64</v>
      </c>
      <c r="AG368">
        <v>0</v>
      </c>
      <c r="AH368">
        <v>-253.7</v>
      </c>
      <c r="AI368">
        <v>0</v>
      </c>
      <c r="AJ368">
        <v>0</v>
      </c>
    </row>
    <row r="369" spans="1:36" x14ac:dyDescent="0.3">
      <c r="A369" t="str">
        <f t="shared" si="77"/>
        <v>19</v>
      </c>
      <c r="B369" t="str">
        <f t="shared" si="83"/>
        <v>02</v>
      </c>
      <c r="C369" s="1">
        <v>43339.504143518519</v>
      </c>
      <c r="D369" t="str">
        <f t="shared" si="78"/>
        <v>V</v>
      </c>
      <c r="E369" t="s">
        <v>274</v>
      </c>
      <c r="I369" t="s">
        <v>272</v>
      </c>
      <c r="J369" s="2">
        <v>43336</v>
      </c>
      <c r="K369" t="s">
        <v>273</v>
      </c>
      <c r="L369" t="str">
        <f t="shared" si="84"/>
        <v>22</v>
      </c>
      <c r="M369" t="s">
        <v>260</v>
      </c>
      <c r="N369" t="str">
        <f t="shared" si="86"/>
        <v>220378</v>
      </c>
      <c r="O369" t="s">
        <v>380</v>
      </c>
      <c r="P369" t="str">
        <f t="shared" si="79"/>
        <v>3996</v>
      </c>
      <c r="Q369" t="s">
        <v>36</v>
      </c>
      <c r="R369">
        <v>889998</v>
      </c>
      <c r="S369" t="s">
        <v>381</v>
      </c>
      <c r="T369" t="str">
        <f t="shared" si="80"/>
        <v>889</v>
      </c>
      <c r="U369" t="s">
        <v>198</v>
      </c>
      <c r="V369" t="str">
        <f>"30"</f>
        <v>30</v>
      </c>
      <c r="W369" t="s">
        <v>45</v>
      </c>
      <c r="X369" t="str">
        <f>"30"</f>
        <v>30</v>
      </c>
      <c r="Y369" t="s">
        <v>45</v>
      </c>
      <c r="Z369" t="s">
        <v>377</v>
      </c>
      <c r="AA369" t="s">
        <v>378</v>
      </c>
      <c r="AB369" t="str">
        <f>""</f>
        <v/>
      </c>
      <c r="AF369" t="s">
        <v>64</v>
      </c>
      <c r="AG369">
        <v>0</v>
      </c>
      <c r="AH369">
        <v>-2396.59</v>
      </c>
      <c r="AI369">
        <v>0</v>
      </c>
      <c r="AJ369">
        <v>0</v>
      </c>
    </row>
    <row r="370" spans="1:36" x14ac:dyDescent="0.3">
      <c r="A370" t="str">
        <f t="shared" si="77"/>
        <v>19</v>
      </c>
      <c r="B370" t="str">
        <f t="shared" si="83"/>
        <v>02</v>
      </c>
      <c r="C370" s="1">
        <v>43335.914363425924</v>
      </c>
      <c r="D370" t="str">
        <f t="shared" si="78"/>
        <v>V</v>
      </c>
      <c r="E370" t="s">
        <v>271</v>
      </c>
      <c r="I370" t="s">
        <v>272</v>
      </c>
      <c r="J370" s="2">
        <v>43335</v>
      </c>
      <c r="K370" t="s">
        <v>273</v>
      </c>
      <c r="L370" t="str">
        <f t="shared" si="84"/>
        <v>22</v>
      </c>
      <c r="M370" t="s">
        <v>260</v>
      </c>
      <c r="N370" t="str">
        <f t="shared" si="86"/>
        <v>220378</v>
      </c>
      <c r="O370" t="s">
        <v>380</v>
      </c>
      <c r="P370" t="str">
        <f t="shared" si="79"/>
        <v>3996</v>
      </c>
      <c r="Q370" t="s">
        <v>36</v>
      </c>
      <c r="R370">
        <v>889998</v>
      </c>
      <c r="S370" t="s">
        <v>381</v>
      </c>
      <c r="T370" t="str">
        <f t="shared" si="80"/>
        <v>889</v>
      </c>
      <c r="U370" t="s">
        <v>198</v>
      </c>
      <c r="V370" t="str">
        <f>"30"</f>
        <v>30</v>
      </c>
      <c r="W370" t="s">
        <v>45</v>
      </c>
      <c r="X370" t="str">
        <f>"30"</f>
        <v>30</v>
      </c>
      <c r="Y370" t="s">
        <v>45</v>
      </c>
      <c r="Z370" t="s">
        <v>377</v>
      </c>
      <c r="AA370" t="s">
        <v>378</v>
      </c>
      <c r="AB370" t="str">
        <f>""</f>
        <v/>
      </c>
      <c r="AF370" t="s">
        <v>39</v>
      </c>
      <c r="AG370">
        <v>0</v>
      </c>
      <c r="AH370">
        <v>2396.59</v>
      </c>
      <c r="AI370">
        <v>0</v>
      </c>
      <c r="AJ370">
        <v>0</v>
      </c>
    </row>
    <row r="371" spans="1:36" x14ac:dyDescent="0.3">
      <c r="A371" t="str">
        <f t="shared" si="77"/>
        <v>19</v>
      </c>
      <c r="B371" t="str">
        <f t="shared" si="83"/>
        <v>02</v>
      </c>
      <c r="C371" s="1">
        <v>43339.504062499997</v>
      </c>
      <c r="D371" t="str">
        <f t="shared" si="78"/>
        <v>V</v>
      </c>
      <c r="E371" t="s">
        <v>274</v>
      </c>
      <c r="I371" t="s">
        <v>272</v>
      </c>
      <c r="J371" s="2">
        <v>43336</v>
      </c>
      <c r="K371" t="s">
        <v>273</v>
      </c>
      <c r="L371" t="str">
        <f t="shared" si="84"/>
        <v>22</v>
      </c>
      <c r="M371" t="s">
        <v>260</v>
      </c>
      <c r="N371" t="str">
        <f t="shared" si="86"/>
        <v>220378</v>
      </c>
      <c r="O371" t="s">
        <v>380</v>
      </c>
      <c r="P371" t="str">
        <f t="shared" si="79"/>
        <v>3996</v>
      </c>
      <c r="Q371" t="s">
        <v>36</v>
      </c>
      <c r="R371">
        <v>889998</v>
      </c>
      <c r="S371" t="s">
        <v>381</v>
      </c>
      <c r="T371" t="str">
        <f t="shared" si="80"/>
        <v>889</v>
      </c>
      <c r="U371" t="s">
        <v>198</v>
      </c>
      <c r="V371" t="str">
        <f>"20"</f>
        <v>20</v>
      </c>
      <c r="W371" t="s">
        <v>37</v>
      </c>
      <c r="X371" t="str">
        <f>"20"</f>
        <v>20</v>
      </c>
      <c r="Y371" t="s">
        <v>37</v>
      </c>
      <c r="Z371" t="s">
        <v>377</v>
      </c>
      <c r="AA371" t="s">
        <v>378</v>
      </c>
      <c r="AB371" t="str">
        <f>""</f>
        <v/>
      </c>
      <c r="AF371" t="s">
        <v>64</v>
      </c>
      <c r="AG371">
        <v>0</v>
      </c>
      <c r="AH371">
        <v>-2696.8</v>
      </c>
      <c r="AI371">
        <v>0</v>
      </c>
      <c r="AJ371">
        <v>0</v>
      </c>
    </row>
    <row r="372" spans="1:36" x14ac:dyDescent="0.3">
      <c r="A372" t="str">
        <f t="shared" si="77"/>
        <v>19</v>
      </c>
      <c r="B372" t="str">
        <f t="shared" si="83"/>
        <v>02</v>
      </c>
      <c r="C372" s="1">
        <v>43335.914293981485</v>
      </c>
      <c r="D372" t="str">
        <f t="shared" si="78"/>
        <v>V</v>
      </c>
      <c r="E372" t="s">
        <v>271</v>
      </c>
      <c r="I372" t="s">
        <v>272</v>
      </c>
      <c r="J372" s="2">
        <v>43335</v>
      </c>
      <c r="K372" t="s">
        <v>273</v>
      </c>
      <c r="L372" t="str">
        <f t="shared" si="84"/>
        <v>22</v>
      </c>
      <c r="M372" t="s">
        <v>260</v>
      </c>
      <c r="N372" t="str">
        <f t="shared" si="86"/>
        <v>220378</v>
      </c>
      <c r="O372" t="s">
        <v>380</v>
      </c>
      <c r="P372" t="str">
        <f t="shared" si="79"/>
        <v>3996</v>
      </c>
      <c r="Q372" t="s">
        <v>36</v>
      </c>
      <c r="R372">
        <v>889998</v>
      </c>
      <c r="S372" t="s">
        <v>381</v>
      </c>
      <c r="T372" t="str">
        <f t="shared" si="80"/>
        <v>889</v>
      </c>
      <c r="U372" t="s">
        <v>198</v>
      </c>
      <c r="V372" t="str">
        <f>"20"</f>
        <v>20</v>
      </c>
      <c r="W372" t="s">
        <v>37</v>
      </c>
      <c r="X372" t="str">
        <f>"20"</f>
        <v>20</v>
      </c>
      <c r="Y372" t="s">
        <v>37</v>
      </c>
      <c r="Z372" t="s">
        <v>377</v>
      </c>
      <c r="AA372" t="s">
        <v>378</v>
      </c>
      <c r="AB372" t="str">
        <f>""</f>
        <v/>
      </c>
      <c r="AF372" t="s">
        <v>39</v>
      </c>
      <c r="AG372">
        <v>0</v>
      </c>
      <c r="AH372">
        <v>2696.8</v>
      </c>
      <c r="AI372">
        <v>0</v>
      </c>
      <c r="AJ372">
        <v>0</v>
      </c>
    </row>
    <row r="373" spans="1:36" x14ac:dyDescent="0.3">
      <c r="A373" t="str">
        <f t="shared" si="77"/>
        <v>19</v>
      </c>
      <c r="B373" t="str">
        <f t="shared" si="83"/>
        <v>02</v>
      </c>
      <c r="C373" s="1">
        <v>43327.62704861111</v>
      </c>
      <c r="D373" t="str">
        <f t="shared" si="78"/>
        <v>V</v>
      </c>
      <c r="E373" t="s">
        <v>252</v>
      </c>
      <c r="I373" t="s">
        <v>382</v>
      </c>
      <c r="J373" s="2">
        <v>43325</v>
      </c>
      <c r="K373" t="s">
        <v>254</v>
      </c>
      <c r="L373" t="str">
        <f>"21"</f>
        <v>21</v>
      </c>
      <c r="M373" t="s">
        <v>255</v>
      </c>
      <c r="N373" t="str">
        <f>"210539"</f>
        <v>210539</v>
      </c>
      <c r="O373" t="s">
        <v>383</v>
      </c>
      <c r="P373" t="str">
        <f t="shared" si="79"/>
        <v>3996</v>
      </c>
      <c r="Q373" t="s">
        <v>36</v>
      </c>
      <c r="R373">
        <v>889984</v>
      </c>
      <c r="S373" t="s">
        <v>383</v>
      </c>
      <c r="T373" t="str">
        <f t="shared" si="80"/>
        <v>889</v>
      </c>
      <c r="U373" t="s">
        <v>198</v>
      </c>
      <c r="V373" t="str">
        <f>"99"</f>
        <v>99</v>
      </c>
      <c r="W373" t="s">
        <v>257</v>
      </c>
      <c r="X373" t="str">
        <f>"99"</f>
        <v>99</v>
      </c>
      <c r="Y373" t="s">
        <v>257</v>
      </c>
      <c r="Z373" t="s">
        <v>279</v>
      </c>
      <c r="AA373" t="s">
        <v>280</v>
      </c>
      <c r="AB373" t="str">
        <f>""</f>
        <v/>
      </c>
      <c r="AF373" t="s">
        <v>39</v>
      </c>
      <c r="AG373">
        <v>0</v>
      </c>
      <c r="AH373">
        <v>5711.19</v>
      </c>
      <c r="AI373">
        <v>0</v>
      </c>
      <c r="AJ373">
        <v>0</v>
      </c>
    </row>
    <row r="374" spans="1:36" x14ac:dyDescent="0.3">
      <c r="A374" t="str">
        <f t="shared" si="77"/>
        <v>19</v>
      </c>
      <c r="B374" t="str">
        <f t="shared" si="83"/>
        <v>02</v>
      </c>
      <c r="C374" s="1">
        <v>43325.425243055557</v>
      </c>
      <c r="D374" t="str">
        <f t="shared" si="78"/>
        <v>V</v>
      </c>
      <c r="E374" t="s">
        <v>384</v>
      </c>
      <c r="I374" t="s">
        <v>385</v>
      </c>
      <c r="J374" s="2">
        <v>43325</v>
      </c>
      <c r="K374" t="s">
        <v>130</v>
      </c>
      <c r="L374" t="str">
        <f>"16"</f>
        <v>16</v>
      </c>
      <c r="M374" t="s">
        <v>48</v>
      </c>
      <c r="N374" t="str">
        <f>"160117"</f>
        <v>160117</v>
      </c>
      <c r="O374" t="s">
        <v>386</v>
      </c>
      <c r="P374" t="str">
        <f t="shared" si="79"/>
        <v>3996</v>
      </c>
      <c r="Q374" t="s">
        <v>36</v>
      </c>
      <c r="R374">
        <v>889999</v>
      </c>
      <c r="S374" t="s">
        <v>386</v>
      </c>
      <c r="T374" t="str">
        <f t="shared" si="80"/>
        <v>889</v>
      </c>
      <c r="U374" t="s">
        <v>198</v>
      </c>
      <c r="V374" t="str">
        <f>"TI"</f>
        <v>TI</v>
      </c>
      <c r="W374" t="s">
        <v>387</v>
      </c>
      <c r="X374" t="str">
        <f>"T9122"</f>
        <v>T9122</v>
      </c>
      <c r="Y374" t="s">
        <v>388</v>
      </c>
      <c r="Z374" t="s">
        <v>123</v>
      </c>
      <c r="AA374" t="s">
        <v>124</v>
      </c>
      <c r="AB374" t="str">
        <f>""</f>
        <v/>
      </c>
      <c r="AF374" t="s">
        <v>64</v>
      </c>
      <c r="AG374">
        <v>0</v>
      </c>
      <c r="AH374">
        <v>0</v>
      </c>
      <c r="AI374">
        <v>-390</v>
      </c>
      <c r="AJ374">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Y446"/>
  <sheetViews>
    <sheetView showGridLines="0" tabSelected="1" workbookViewId="0">
      <selection activeCell="I29" sqref="I29"/>
    </sheetView>
  </sheetViews>
  <sheetFormatPr defaultRowHeight="14.4" x14ac:dyDescent="0.3"/>
  <cols>
    <col min="1" max="1" width="1.6640625" customWidth="1"/>
    <col min="2" max="2" width="21.88671875" customWidth="1"/>
    <col min="3" max="3" width="30.5546875" customWidth="1"/>
    <col min="4" max="4" width="30.6640625" customWidth="1"/>
    <col min="5" max="5" width="30.5546875" bestFit="1" customWidth="1"/>
    <col min="6" max="6" width="40.5546875" bestFit="1" customWidth="1"/>
    <col min="7" max="7" width="15.77734375" bestFit="1" customWidth="1"/>
    <col min="8" max="8" width="12.88671875" bestFit="1" customWidth="1"/>
    <col min="9" max="9" width="11.44140625" bestFit="1" customWidth="1"/>
    <col min="10" max="21" width="14.44140625" customWidth="1"/>
    <col min="22" max="22" width="16.6640625" customWidth="1"/>
    <col min="23" max="23" width="1.6640625" customWidth="1"/>
  </cols>
  <sheetData>
    <row r="1" spans="1:25" ht="9" customHeight="1" x14ac:dyDescent="0.3">
      <c r="A1" s="5"/>
      <c r="B1" s="5"/>
      <c r="C1" s="5"/>
      <c r="D1" s="5"/>
      <c r="E1" s="5"/>
      <c r="F1" s="5"/>
      <c r="G1" s="5"/>
      <c r="H1" s="5"/>
      <c r="I1" s="5"/>
      <c r="J1" s="5"/>
      <c r="K1" s="5"/>
      <c r="L1" s="5"/>
      <c r="M1" s="5"/>
      <c r="N1" s="5"/>
      <c r="O1" s="5"/>
      <c r="P1" s="5"/>
      <c r="Q1" s="5"/>
      <c r="R1" s="5"/>
      <c r="S1" s="5"/>
      <c r="T1" s="5"/>
      <c r="U1" s="5"/>
      <c r="V1" s="5"/>
      <c r="W1" s="5"/>
    </row>
    <row r="2" spans="1:25" ht="23.4" x14ac:dyDescent="0.45">
      <c r="A2" s="5"/>
      <c r="B2" s="42"/>
      <c r="C2" s="42"/>
      <c r="D2" s="42"/>
      <c r="E2" s="42"/>
      <c r="F2" s="42"/>
      <c r="G2" s="42"/>
      <c r="H2" s="7"/>
      <c r="I2" s="7"/>
      <c r="J2" s="7"/>
      <c r="K2" s="7"/>
      <c r="L2" s="7"/>
      <c r="M2" s="7"/>
      <c r="N2" s="7"/>
      <c r="O2" s="7"/>
      <c r="P2" s="7"/>
      <c r="Q2" s="7"/>
      <c r="R2" s="7"/>
      <c r="S2" s="7"/>
      <c r="T2" s="7"/>
      <c r="U2" s="7"/>
      <c r="V2" s="7"/>
      <c r="W2" s="5"/>
    </row>
    <row r="3" spans="1:25" ht="9" customHeight="1" x14ac:dyDescent="0.3">
      <c r="A3" s="5"/>
      <c r="B3" s="7"/>
      <c r="C3" s="7"/>
      <c r="D3" s="7"/>
      <c r="E3" s="7"/>
      <c r="F3" s="7"/>
      <c r="G3" s="7"/>
      <c r="H3" s="7"/>
      <c r="I3" s="7"/>
      <c r="J3" s="7"/>
      <c r="K3" s="7"/>
      <c r="L3" s="7"/>
      <c r="M3" s="7"/>
      <c r="N3" s="7"/>
      <c r="O3" s="7"/>
      <c r="P3" s="7"/>
      <c r="Q3" s="7"/>
      <c r="R3" s="7"/>
      <c r="S3" s="7"/>
      <c r="T3" s="7"/>
      <c r="U3" s="7"/>
      <c r="V3" s="7"/>
      <c r="W3" s="5"/>
    </row>
    <row r="4" spans="1:25" ht="18" x14ac:dyDescent="0.35">
      <c r="A4" s="5"/>
      <c r="B4" s="59"/>
      <c r="C4" s="59"/>
      <c r="D4" s="7"/>
      <c r="E4" s="7"/>
      <c r="F4" s="7"/>
      <c r="G4" s="7"/>
      <c r="H4" s="7"/>
      <c r="I4" s="7"/>
      <c r="J4" s="7"/>
      <c r="K4" s="7"/>
      <c r="L4" s="7"/>
      <c r="M4" s="7"/>
      <c r="N4" s="7"/>
      <c r="O4" s="7"/>
      <c r="P4" s="7"/>
      <c r="Q4" s="7"/>
      <c r="R4" s="7"/>
      <c r="S4" s="7"/>
      <c r="T4" s="7"/>
      <c r="U4" s="7"/>
      <c r="V4" s="7"/>
      <c r="W4" s="5"/>
    </row>
    <row r="5" spans="1:25" ht="9" customHeight="1" thickBot="1" x14ac:dyDescent="0.4">
      <c r="A5" s="5"/>
      <c r="B5" s="50"/>
      <c r="C5" s="50"/>
      <c r="D5" s="7"/>
      <c r="E5" s="7"/>
      <c r="F5" s="7"/>
      <c r="G5" s="7"/>
      <c r="H5" s="7"/>
      <c r="I5" s="7"/>
      <c r="J5" s="7"/>
      <c r="K5" s="7"/>
      <c r="L5" s="7"/>
      <c r="M5" s="7"/>
      <c r="N5" s="7"/>
      <c r="O5" s="7"/>
      <c r="P5" s="7"/>
      <c r="Q5" s="7"/>
      <c r="R5" s="7"/>
      <c r="S5" s="7"/>
      <c r="T5" s="7"/>
      <c r="U5" s="7"/>
      <c r="V5" s="7"/>
      <c r="W5" s="5"/>
    </row>
    <row r="6" spans="1:25" x14ac:dyDescent="0.3">
      <c r="A6" s="5"/>
      <c r="B6" s="44" t="s">
        <v>399</v>
      </c>
      <c r="C6" s="45">
        <f>GETPIVOTDATA("Budget",$B$19)</f>
        <v>2923965</v>
      </c>
      <c r="D6" s="7"/>
      <c r="E6" s="7"/>
      <c r="F6" s="7"/>
      <c r="G6" s="7"/>
      <c r="H6" s="7"/>
      <c r="I6" s="7"/>
      <c r="J6" s="7"/>
      <c r="K6" s="7"/>
      <c r="L6" s="7"/>
      <c r="M6" s="7"/>
      <c r="N6" s="7"/>
      <c r="O6" s="7"/>
      <c r="P6" s="7"/>
      <c r="Q6" s="7"/>
      <c r="R6" s="7"/>
      <c r="S6" s="7"/>
      <c r="T6" s="7"/>
      <c r="U6" s="7"/>
      <c r="V6" s="7"/>
      <c r="W6" s="5"/>
    </row>
    <row r="7" spans="1:25" x14ac:dyDescent="0.3">
      <c r="A7" s="5"/>
      <c r="B7" s="16" t="s">
        <v>120</v>
      </c>
      <c r="C7" s="18">
        <f>GETPIVOTDATA("Expenses",$B$19)</f>
        <v>15667.07</v>
      </c>
      <c r="D7" s="7"/>
      <c r="E7" s="7"/>
      <c r="F7" s="7"/>
      <c r="G7" s="7"/>
      <c r="H7" s="7"/>
      <c r="I7" s="7"/>
      <c r="J7" s="7"/>
      <c r="K7" s="7"/>
      <c r="L7" s="7"/>
      <c r="M7" s="7"/>
      <c r="N7" s="7"/>
      <c r="O7" s="7"/>
      <c r="P7" s="7"/>
      <c r="Q7" s="7"/>
      <c r="R7" s="7"/>
      <c r="S7" s="7"/>
      <c r="T7" s="7"/>
      <c r="U7" s="7"/>
      <c r="V7" s="7"/>
      <c r="W7" s="5"/>
    </row>
    <row r="8" spans="1:25" x14ac:dyDescent="0.3">
      <c r="A8" s="5"/>
      <c r="B8" s="16" t="s">
        <v>400</v>
      </c>
      <c r="C8" s="17">
        <f>C6-C7</f>
        <v>2908297.93</v>
      </c>
      <c r="D8" s="7"/>
      <c r="E8" s="7"/>
      <c r="F8" s="7"/>
      <c r="G8" s="7"/>
      <c r="H8" s="7"/>
      <c r="I8" s="7"/>
      <c r="J8" s="7"/>
      <c r="K8" s="7"/>
      <c r="L8" s="7"/>
      <c r="M8" s="7"/>
      <c r="N8" s="7"/>
      <c r="O8" s="7"/>
      <c r="P8" s="7"/>
      <c r="Q8" s="7"/>
      <c r="R8" s="7"/>
      <c r="S8" s="7"/>
      <c r="T8" s="7"/>
      <c r="U8" s="7"/>
      <c r="V8" s="7"/>
      <c r="W8" s="5"/>
    </row>
    <row r="9" spans="1:25" x14ac:dyDescent="0.3">
      <c r="A9" s="5"/>
      <c r="B9" s="16" t="s">
        <v>398</v>
      </c>
      <c r="C9" s="19">
        <v>84601.97</v>
      </c>
      <c r="D9" s="7"/>
      <c r="E9" s="7"/>
      <c r="F9" s="7"/>
      <c r="G9" s="7"/>
      <c r="H9" s="7"/>
      <c r="I9" s="7"/>
      <c r="J9" s="7"/>
      <c r="K9" s="7"/>
      <c r="L9" s="7"/>
      <c r="M9" s="7"/>
      <c r="N9" s="7"/>
      <c r="O9" s="7"/>
      <c r="P9" s="7"/>
      <c r="Q9" s="7"/>
      <c r="R9" s="7"/>
      <c r="S9" s="7"/>
      <c r="T9" s="7"/>
      <c r="U9" s="7"/>
      <c r="V9" s="7"/>
      <c r="W9" s="5"/>
    </row>
    <row r="10" spans="1:25" x14ac:dyDescent="0.3">
      <c r="A10" s="5"/>
      <c r="B10" s="16" t="s">
        <v>121</v>
      </c>
      <c r="C10" s="20">
        <f>GETPIVOTDATA("Encumbrances",$B$19)</f>
        <v>2756589.59</v>
      </c>
      <c r="D10" s="7"/>
      <c r="E10" s="7"/>
      <c r="F10" s="7"/>
      <c r="G10" s="7"/>
      <c r="H10" s="7"/>
      <c r="I10" s="7"/>
      <c r="J10" s="7"/>
      <c r="K10" s="7"/>
      <c r="L10" s="7"/>
      <c r="M10" s="7"/>
      <c r="N10" s="7"/>
      <c r="O10" s="7"/>
      <c r="P10" s="7"/>
      <c r="Q10" s="7"/>
      <c r="R10" s="7"/>
      <c r="S10" s="7"/>
      <c r="T10" s="7"/>
      <c r="U10" s="7"/>
      <c r="V10" s="7"/>
      <c r="W10" s="5"/>
    </row>
    <row r="11" spans="1:25" ht="15" thickBot="1" x14ac:dyDescent="0.35">
      <c r="A11" s="5"/>
      <c r="B11" s="21" t="s">
        <v>109</v>
      </c>
      <c r="C11" s="22">
        <f>C8+C9-C10</f>
        <v>236310.31000000052</v>
      </c>
      <c r="D11" s="7"/>
      <c r="E11" s="7"/>
      <c r="F11" s="7"/>
      <c r="G11" s="7"/>
      <c r="H11" s="7"/>
      <c r="I11" s="7"/>
      <c r="J11" s="7"/>
      <c r="K11" s="7"/>
      <c r="L11" s="7"/>
      <c r="M11" s="7"/>
      <c r="N11" s="7"/>
      <c r="O11" s="7"/>
      <c r="P11" s="7"/>
      <c r="Q11" s="7"/>
      <c r="R11" s="7"/>
      <c r="S11" s="7"/>
      <c r="T11" s="7"/>
      <c r="U11" s="7"/>
      <c r="V11" s="7"/>
      <c r="W11" s="5"/>
    </row>
    <row r="12" spans="1:25" ht="9" customHeight="1" x14ac:dyDescent="0.3">
      <c r="A12" s="5"/>
      <c r="B12" s="7"/>
      <c r="C12" s="10"/>
      <c r="D12" s="7"/>
      <c r="E12" s="7"/>
      <c r="F12" s="7"/>
      <c r="G12" s="7"/>
      <c r="H12" s="7"/>
      <c r="I12" s="7"/>
      <c r="J12" s="7"/>
      <c r="K12" s="7"/>
      <c r="L12" s="7"/>
      <c r="M12" s="7"/>
      <c r="N12" s="7"/>
      <c r="O12" s="7"/>
      <c r="P12" s="7"/>
      <c r="Q12" s="7"/>
      <c r="R12" s="7"/>
      <c r="S12" s="7"/>
      <c r="T12" s="7"/>
      <c r="U12" s="7"/>
      <c r="V12" s="7"/>
      <c r="W12" s="5"/>
    </row>
    <row r="13" spans="1:25" ht="9" customHeight="1" x14ac:dyDescent="0.3">
      <c r="A13" s="5"/>
      <c r="B13" s="5"/>
      <c r="C13" s="6"/>
      <c r="D13" s="5"/>
      <c r="E13" s="5"/>
      <c r="F13" s="5"/>
      <c r="G13" s="5"/>
      <c r="H13" s="5"/>
      <c r="I13" s="5"/>
      <c r="J13" s="5"/>
      <c r="K13" s="5"/>
      <c r="L13" s="5"/>
      <c r="M13" s="5"/>
      <c r="N13" s="5"/>
      <c r="O13" s="5"/>
      <c r="P13" s="5"/>
      <c r="Q13" s="5"/>
      <c r="R13" s="5"/>
      <c r="S13" s="5"/>
      <c r="T13" s="5"/>
      <c r="U13" s="5"/>
      <c r="V13" s="5"/>
      <c r="W13" s="5"/>
      <c r="X13" s="8"/>
      <c r="Y13" s="8"/>
    </row>
    <row r="14" spans="1:25" ht="9" customHeight="1" x14ac:dyDescent="0.3">
      <c r="A14" s="5"/>
      <c r="B14" s="7"/>
      <c r="C14" s="10"/>
      <c r="D14" s="7"/>
      <c r="E14" s="7"/>
      <c r="F14" s="7"/>
      <c r="G14" s="7"/>
      <c r="H14" s="7"/>
      <c r="I14" s="7"/>
      <c r="J14" s="7"/>
      <c r="K14" s="7"/>
      <c r="L14" s="7"/>
      <c r="M14" s="7"/>
      <c r="N14" s="7"/>
      <c r="O14" s="7"/>
      <c r="P14" s="7"/>
      <c r="Q14" s="7"/>
      <c r="R14" s="7"/>
      <c r="S14" s="7"/>
      <c r="T14" s="7"/>
      <c r="U14" s="7"/>
      <c r="V14" s="7"/>
      <c r="W14" s="5"/>
    </row>
    <row r="15" spans="1:25" ht="18" x14ac:dyDescent="0.35">
      <c r="A15" s="5"/>
      <c r="B15" s="51"/>
      <c r="C15" s="51"/>
      <c r="D15" s="51"/>
      <c r="E15" s="51"/>
      <c r="F15" s="51"/>
      <c r="G15" s="51"/>
      <c r="H15" s="7"/>
      <c r="I15" s="7"/>
      <c r="J15" s="7"/>
      <c r="K15" s="7"/>
      <c r="L15" s="7"/>
      <c r="M15" s="7"/>
      <c r="N15" s="7"/>
      <c r="O15" s="7"/>
      <c r="P15" s="7"/>
      <c r="Q15" s="7"/>
      <c r="R15" s="7"/>
      <c r="S15" s="7"/>
      <c r="T15" s="7"/>
      <c r="U15" s="7"/>
      <c r="V15" s="7"/>
      <c r="W15" s="5"/>
    </row>
    <row r="16" spans="1:25" ht="9" customHeight="1" x14ac:dyDescent="0.3">
      <c r="A16" s="5"/>
      <c r="B16" s="23"/>
      <c r="C16" s="23"/>
      <c r="D16" s="23"/>
      <c r="E16" s="23"/>
      <c r="F16" s="23"/>
      <c r="G16" s="23"/>
      <c r="H16" s="7"/>
      <c r="I16" s="7"/>
      <c r="J16" s="7"/>
      <c r="K16" s="7"/>
      <c r="L16" s="7"/>
      <c r="M16" s="7"/>
      <c r="N16" s="7"/>
      <c r="O16" s="7"/>
      <c r="P16" s="7"/>
      <c r="Q16" s="7"/>
      <c r="R16" s="7"/>
      <c r="S16" s="7"/>
      <c r="T16" s="7"/>
      <c r="U16" s="7"/>
      <c r="V16" s="7"/>
      <c r="W16" s="5"/>
    </row>
    <row r="17" spans="1:23" x14ac:dyDescent="0.3">
      <c r="A17" s="5"/>
      <c r="B17" s="39" t="s">
        <v>18</v>
      </c>
      <c r="C17" s="40" t="s">
        <v>198</v>
      </c>
      <c r="D17" s="23"/>
      <c r="E17" s="23"/>
      <c r="F17" s="23"/>
      <c r="G17" s="23"/>
      <c r="H17" s="7"/>
      <c r="I17" s="7"/>
      <c r="J17" s="7"/>
      <c r="K17" s="7"/>
      <c r="L17" s="7"/>
      <c r="M17" s="7"/>
      <c r="N17" s="7"/>
      <c r="O17" s="7"/>
      <c r="P17" s="7"/>
      <c r="Q17" s="7"/>
      <c r="R17" s="7"/>
      <c r="S17" s="7"/>
      <c r="T17" s="7"/>
      <c r="U17" s="7"/>
      <c r="V17" s="7"/>
      <c r="W17" s="5"/>
    </row>
    <row r="18" spans="1:23" ht="9" customHeight="1" thickBot="1" x14ac:dyDescent="0.35">
      <c r="A18" s="5"/>
      <c r="B18" s="23"/>
      <c r="C18" s="23"/>
      <c r="D18" s="23"/>
      <c r="E18" s="23"/>
      <c r="F18" s="23"/>
      <c r="G18" s="23"/>
      <c r="H18" s="7"/>
      <c r="I18" s="7"/>
      <c r="J18" s="7"/>
      <c r="K18" s="7"/>
      <c r="L18" s="7"/>
      <c r="M18" s="7"/>
      <c r="N18" s="7"/>
      <c r="O18" s="7"/>
      <c r="P18" s="7"/>
      <c r="Q18" s="7"/>
      <c r="R18" s="7"/>
      <c r="S18" s="7"/>
      <c r="T18" s="7"/>
      <c r="U18" s="7"/>
      <c r="V18" s="7"/>
      <c r="W18" s="5"/>
    </row>
    <row r="19" spans="1:23" x14ac:dyDescent="0.3">
      <c r="A19" s="5"/>
      <c r="B19" s="46" t="s">
        <v>108</v>
      </c>
      <c r="C19" s="47" t="s">
        <v>136</v>
      </c>
      <c r="D19" s="48" t="s">
        <v>135</v>
      </c>
      <c r="E19" s="48" t="s">
        <v>84</v>
      </c>
      <c r="F19" s="48" t="s">
        <v>83</v>
      </c>
      <c r="G19" s="49" t="s">
        <v>82</v>
      </c>
      <c r="H19" s="7"/>
      <c r="I19" s="7"/>
      <c r="J19" s="7"/>
      <c r="K19" s="7"/>
      <c r="L19" s="7"/>
      <c r="M19" s="7"/>
      <c r="N19" s="7"/>
      <c r="O19" s="7"/>
      <c r="P19" s="7"/>
      <c r="Q19" s="7"/>
      <c r="R19" s="7"/>
      <c r="S19" s="7"/>
      <c r="T19" s="7"/>
      <c r="U19" s="7"/>
      <c r="V19" s="7"/>
      <c r="W19" s="5"/>
    </row>
    <row r="20" spans="1:23" x14ac:dyDescent="0.3">
      <c r="A20" s="5"/>
      <c r="B20" s="41" t="s">
        <v>76</v>
      </c>
      <c r="C20" s="40" t="s">
        <v>52</v>
      </c>
      <c r="D20" s="26">
        <v>2923965</v>
      </c>
      <c r="E20" s="26">
        <v>2756589.59</v>
      </c>
      <c r="F20" s="26">
        <v>5338.41</v>
      </c>
      <c r="G20" s="27">
        <v>162037.00000000015</v>
      </c>
      <c r="H20" s="7"/>
      <c r="I20" s="7"/>
      <c r="J20" s="7"/>
      <c r="K20" s="7"/>
      <c r="L20" s="7"/>
      <c r="M20" s="7"/>
      <c r="N20" s="7"/>
      <c r="O20" s="7"/>
      <c r="P20" s="7"/>
      <c r="Q20" s="7"/>
      <c r="R20" s="7"/>
      <c r="S20" s="7"/>
      <c r="T20" s="7"/>
      <c r="U20" s="7"/>
      <c r="V20" s="7"/>
      <c r="W20" s="5"/>
    </row>
    <row r="21" spans="1:23" x14ac:dyDescent="0.3">
      <c r="A21" s="5"/>
      <c r="B21" s="41" t="s">
        <v>77</v>
      </c>
      <c r="C21" s="40" t="s">
        <v>68</v>
      </c>
      <c r="D21" s="26">
        <v>0</v>
      </c>
      <c r="E21" s="26">
        <v>0</v>
      </c>
      <c r="F21" s="26">
        <v>690</v>
      </c>
      <c r="G21" s="27">
        <v>-690</v>
      </c>
      <c r="H21" s="7"/>
      <c r="I21" s="7"/>
      <c r="J21" s="7"/>
      <c r="K21" s="7"/>
      <c r="L21" s="7"/>
      <c r="M21" s="7"/>
      <c r="N21" s="7"/>
      <c r="O21" s="7"/>
      <c r="P21" s="7"/>
      <c r="Q21" s="7"/>
      <c r="R21" s="7"/>
      <c r="S21" s="7"/>
      <c r="T21" s="7"/>
      <c r="U21" s="7"/>
      <c r="V21" s="7"/>
      <c r="W21" s="5"/>
    </row>
    <row r="22" spans="1:23" x14ac:dyDescent="0.3">
      <c r="A22" s="5"/>
      <c r="B22" s="41" t="s">
        <v>80</v>
      </c>
      <c r="C22" s="40" t="s">
        <v>37</v>
      </c>
      <c r="D22" s="26">
        <v>0</v>
      </c>
      <c r="E22" s="26">
        <v>0</v>
      </c>
      <c r="F22" s="26">
        <v>3199.21</v>
      </c>
      <c r="G22" s="27">
        <v>-3199.21</v>
      </c>
      <c r="H22" s="7"/>
      <c r="I22" s="7"/>
      <c r="J22" s="7"/>
      <c r="K22" s="7"/>
      <c r="L22" s="7"/>
      <c r="M22" s="7"/>
      <c r="N22" s="7"/>
      <c r="O22" s="7"/>
      <c r="P22" s="7"/>
      <c r="Q22" s="7"/>
      <c r="R22" s="7"/>
      <c r="S22" s="7"/>
      <c r="T22" s="7"/>
      <c r="U22" s="7"/>
      <c r="V22" s="7"/>
      <c r="W22" s="5"/>
    </row>
    <row r="23" spans="1:23" x14ac:dyDescent="0.3">
      <c r="A23" s="5"/>
      <c r="B23" s="41" t="s">
        <v>79</v>
      </c>
      <c r="C23" s="40" t="s">
        <v>45</v>
      </c>
      <c r="D23" s="26">
        <v>0</v>
      </c>
      <c r="E23" s="26">
        <v>0</v>
      </c>
      <c r="F23" s="26">
        <v>6439.45</v>
      </c>
      <c r="G23" s="27">
        <v>-6439.45</v>
      </c>
      <c r="H23" s="7"/>
      <c r="I23" s="7"/>
      <c r="J23" s="7"/>
      <c r="K23" s="7"/>
      <c r="L23" s="7"/>
      <c r="M23" s="7"/>
      <c r="N23" s="7"/>
      <c r="O23" s="7"/>
      <c r="P23" s="7"/>
      <c r="Q23" s="7"/>
      <c r="R23" s="7"/>
      <c r="S23" s="7"/>
      <c r="T23" s="7"/>
      <c r="U23" s="7"/>
      <c r="V23" s="7"/>
      <c r="W23" s="5"/>
    </row>
    <row r="24" spans="1:23" ht="15" thickBot="1" x14ac:dyDescent="0.35">
      <c r="A24" s="5"/>
      <c r="B24" s="28" t="s">
        <v>75</v>
      </c>
      <c r="C24" s="29"/>
      <c r="D24" s="30">
        <v>2923965</v>
      </c>
      <c r="E24" s="30">
        <v>2756589.59</v>
      </c>
      <c r="F24" s="30">
        <v>15667.07</v>
      </c>
      <c r="G24" s="31">
        <v>151708.34000000014</v>
      </c>
      <c r="H24" s="7"/>
      <c r="I24" s="7"/>
      <c r="J24" s="7"/>
      <c r="K24" s="7"/>
      <c r="L24" s="7"/>
      <c r="M24" s="7"/>
      <c r="N24" s="7"/>
      <c r="O24" s="7"/>
      <c r="P24" s="7"/>
      <c r="Q24" s="7"/>
      <c r="R24" s="7"/>
      <c r="S24" s="7"/>
      <c r="T24" s="7"/>
      <c r="U24" s="7"/>
      <c r="V24" s="7"/>
      <c r="W24" s="5"/>
    </row>
    <row r="25" spans="1:23" x14ac:dyDescent="0.3">
      <c r="A25" s="5"/>
      <c r="B25" s="7"/>
      <c r="C25" s="7"/>
      <c r="D25" s="7"/>
      <c r="E25" s="7"/>
      <c r="F25" s="7"/>
      <c r="G25" s="7"/>
      <c r="H25" s="7"/>
      <c r="I25" s="7"/>
      <c r="J25" s="7"/>
      <c r="K25" s="7"/>
      <c r="L25" s="7"/>
      <c r="M25" s="7"/>
      <c r="N25" s="7"/>
      <c r="O25" s="7"/>
      <c r="P25" s="7"/>
      <c r="Q25" s="7"/>
      <c r="R25" s="7"/>
      <c r="S25" s="7"/>
      <c r="T25" s="7"/>
      <c r="U25" s="7"/>
      <c r="V25" s="7"/>
      <c r="W25" s="5"/>
    </row>
    <row r="26" spans="1:23" ht="15" thickBot="1" x14ac:dyDescent="0.35">
      <c r="A26" s="5"/>
      <c r="B26" s="7"/>
      <c r="C26" s="7"/>
      <c r="D26" s="7"/>
      <c r="E26" s="7"/>
      <c r="F26" s="7"/>
      <c r="G26" s="7"/>
      <c r="H26" s="7"/>
      <c r="I26" s="7"/>
      <c r="J26" s="7"/>
      <c r="K26" s="7"/>
      <c r="L26" s="7"/>
      <c r="M26" s="7"/>
      <c r="N26" s="7"/>
      <c r="O26" s="7"/>
      <c r="P26" s="7"/>
      <c r="Q26" s="7"/>
      <c r="R26" s="7"/>
      <c r="S26" s="7"/>
      <c r="T26" s="7"/>
      <c r="U26" s="7"/>
      <c r="V26" s="7"/>
      <c r="W26" s="5"/>
    </row>
    <row r="27" spans="1:23" ht="15" thickBot="1" x14ac:dyDescent="0.35">
      <c r="A27" s="5"/>
      <c r="B27" s="7"/>
      <c r="C27" s="7"/>
      <c r="D27" s="7"/>
      <c r="E27" s="7"/>
      <c r="F27" s="7"/>
      <c r="G27" s="7"/>
      <c r="H27" s="7"/>
      <c r="I27" s="7"/>
      <c r="J27" s="7"/>
      <c r="K27" s="7"/>
      <c r="L27" s="7"/>
      <c r="M27" s="7"/>
      <c r="N27" s="7"/>
      <c r="O27" s="7"/>
      <c r="P27" s="7"/>
      <c r="Q27" s="7"/>
      <c r="R27" s="7"/>
      <c r="S27" s="7"/>
      <c r="T27" s="7"/>
      <c r="U27" s="7"/>
      <c r="V27" s="7"/>
      <c r="W27" s="5"/>
    </row>
    <row r="28" spans="1:23" ht="15" thickBot="1" x14ac:dyDescent="0.35">
      <c r="A28" s="5"/>
      <c r="B28" s="7"/>
      <c r="C28" s="7"/>
      <c r="D28" s="7"/>
      <c r="E28" s="7"/>
      <c r="F28" s="7"/>
      <c r="G28" s="7"/>
      <c r="H28" s="7"/>
      <c r="I28" s="7"/>
      <c r="J28" s="7"/>
      <c r="K28" s="7"/>
      <c r="L28" s="7"/>
      <c r="M28" s="7"/>
      <c r="N28" s="7"/>
      <c r="O28" s="7"/>
      <c r="P28" s="7"/>
      <c r="Q28" s="7"/>
      <c r="R28" s="7"/>
      <c r="S28" s="7"/>
      <c r="T28" s="7"/>
      <c r="U28" s="7"/>
      <c r="V28" s="7"/>
      <c r="W28" s="5"/>
    </row>
    <row r="29" spans="1:23" x14ac:dyDescent="0.3">
      <c r="A29" s="5"/>
      <c r="B29" s="11"/>
      <c r="C29" s="11"/>
      <c r="D29" s="12"/>
      <c r="E29" s="13"/>
      <c r="F29" s="13"/>
      <c r="G29" s="14"/>
      <c r="H29" s="7"/>
      <c r="I29" s="7"/>
      <c r="J29" s="7"/>
      <c r="K29" s="7"/>
      <c r="L29" s="7"/>
      <c r="M29" s="7"/>
      <c r="N29" s="7"/>
      <c r="O29" s="7"/>
      <c r="P29" s="7"/>
      <c r="Q29" s="7"/>
      <c r="R29" s="7"/>
      <c r="S29" s="7"/>
      <c r="T29" s="7"/>
      <c r="U29" s="7"/>
      <c r="V29" s="7"/>
      <c r="W29" s="5"/>
    </row>
    <row r="30" spans="1:23" x14ac:dyDescent="0.3">
      <c r="A30" s="5"/>
      <c r="B30" s="11"/>
      <c r="C30" s="11"/>
      <c r="D30" s="12"/>
      <c r="E30" s="13"/>
      <c r="F30" s="13"/>
      <c r="G30" s="14"/>
      <c r="H30" s="7"/>
      <c r="I30" s="7"/>
      <c r="J30" s="7"/>
      <c r="K30" s="7"/>
      <c r="L30" s="7"/>
      <c r="M30" s="7"/>
      <c r="N30" s="7"/>
      <c r="O30" s="7"/>
      <c r="P30" s="7"/>
      <c r="Q30" s="7"/>
      <c r="R30" s="7"/>
      <c r="S30" s="7"/>
      <c r="T30" s="7"/>
      <c r="U30" s="7"/>
      <c r="V30" s="7"/>
      <c r="W30" s="5"/>
    </row>
    <row r="31" spans="1:23" x14ac:dyDescent="0.3">
      <c r="A31" s="5"/>
      <c r="B31" s="11"/>
      <c r="C31" s="11"/>
      <c r="D31" s="12"/>
      <c r="E31" s="13"/>
      <c r="F31" s="13"/>
      <c r="G31" s="14"/>
      <c r="H31" s="7"/>
      <c r="I31" s="7"/>
      <c r="J31" s="7"/>
      <c r="K31" s="7"/>
      <c r="L31" s="7"/>
      <c r="M31" s="7"/>
      <c r="N31" s="7"/>
      <c r="O31" s="7"/>
      <c r="P31" s="7"/>
      <c r="Q31" s="7"/>
      <c r="R31" s="7"/>
      <c r="S31" s="7"/>
      <c r="T31" s="7"/>
      <c r="U31" s="7"/>
      <c r="V31" s="7"/>
      <c r="W31" s="5"/>
    </row>
    <row r="32" spans="1:23" x14ac:dyDescent="0.3">
      <c r="A32" s="5"/>
      <c r="B32" s="11"/>
      <c r="C32" s="11"/>
      <c r="D32" s="12"/>
      <c r="E32" s="13"/>
      <c r="F32" s="13"/>
      <c r="G32" s="14"/>
      <c r="H32" s="7"/>
      <c r="I32" s="7"/>
      <c r="J32" s="7"/>
      <c r="K32" s="7"/>
      <c r="L32" s="7"/>
      <c r="M32" s="7"/>
      <c r="N32" s="7"/>
      <c r="O32" s="7"/>
      <c r="P32" s="7"/>
      <c r="Q32" s="7"/>
      <c r="R32" s="7"/>
      <c r="S32" s="7"/>
      <c r="T32" s="7"/>
      <c r="U32" s="7"/>
      <c r="V32" s="7"/>
      <c r="W32" s="5"/>
    </row>
    <row r="33" spans="1:25" x14ac:dyDescent="0.3">
      <c r="A33" s="5"/>
      <c r="B33" s="11"/>
      <c r="C33" s="11"/>
      <c r="D33" s="12"/>
      <c r="E33" s="13"/>
      <c r="F33" s="13"/>
      <c r="G33" s="14"/>
      <c r="H33" s="7"/>
      <c r="I33" s="7"/>
      <c r="J33" s="7"/>
      <c r="K33" s="7"/>
      <c r="L33" s="7"/>
      <c r="M33" s="7"/>
      <c r="N33" s="7"/>
      <c r="O33" s="7"/>
      <c r="P33" s="7"/>
      <c r="Q33" s="7"/>
      <c r="R33" s="7"/>
      <c r="S33" s="7"/>
      <c r="T33" s="7"/>
      <c r="U33" s="7"/>
      <c r="V33" s="7"/>
      <c r="W33" s="5"/>
    </row>
    <row r="34" spans="1:25" x14ac:dyDescent="0.3">
      <c r="A34" s="5"/>
      <c r="B34" s="7"/>
      <c r="C34" s="7"/>
      <c r="D34" s="15"/>
      <c r="E34" s="10"/>
      <c r="F34" s="10"/>
      <c r="G34" s="10"/>
      <c r="H34" s="7"/>
      <c r="I34" s="7"/>
      <c r="J34" s="7"/>
      <c r="K34" s="7"/>
      <c r="L34" s="7"/>
      <c r="M34" s="7"/>
      <c r="N34" s="7"/>
      <c r="O34" s="7"/>
      <c r="P34" s="7"/>
      <c r="Q34" s="7"/>
      <c r="R34" s="7"/>
      <c r="S34" s="7"/>
      <c r="T34" s="7"/>
      <c r="U34" s="7"/>
      <c r="V34" s="7"/>
      <c r="W34" s="5"/>
    </row>
    <row r="35" spans="1:25" ht="9" customHeight="1" x14ac:dyDescent="0.3">
      <c r="A35" s="5"/>
      <c r="B35" s="5"/>
      <c r="C35" s="5"/>
      <c r="D35" s="9"/>
      <c r="E35" s="6"/>
      <c r="F35" s="6"/>
      <c r="G35" s="6"/>
      <c r="H35" s="5"/>
      <c r="I35" s="5"/>
      <c r="J35" s="5"/>
      <c r="K35" s="5"/>
      <c r="L35" s="5"/>
      <c r="M35" s="5"/>
      <c r="N35" s="5"/>
      <c r="O35" s="5"/>
      <c r="P35" s="5"/>
      <c r="Q35" s="5"/>
      <c r="R35" s="5"/>
      <c r="S35" s="5"/>
      <c r="T35" s="5"/>
      <c r="U35" s="5"/>
      <c r="V35" s="5"/>
      <c r="W35" s="5"/>
      <c r="X35" s="8"/>
      <c r="Y35" s="8"/>
    </row>
    <row r="36" spans="1:25" ht="9" customHeight="1" x14ac:dyDescent="0.3">
      <c r="A36" s="5"/>
      <c r="B36" s="7"/>
      <c r="C36" s="7"/>
      <c r="D36" s="15"/>
      <c r="E36" s="10"/>
      <c r="F36" s="10"/>
      <c r="G36" s="10"/>
      <c r="H36" s="7"/>
      <c r="I36" s="7"/>
      <c r="J36" s="7"/>
      <c r="K36" s="7"/>
      <c r="L36" s="7"/>
      <c r="M36" s="7"/>
      <c r="N36" s="7"/>
      <c r="O36" s="7"/>
      <c r="P36" s="7"/>
      <c r="Q36" s="7"/>
      <c r="R36" s="7"/>
      <c r="S36" s="7"/>
      <c r="T36" s="7"/>
      <c r="U36" s="7"/>
      <c r="V36" s="7"/>
      <c r="W36" s="7"/>
    </row>
    <row r="37" spans="1:25" ht="21" x14ac:dyDescent="0.4">
      <c r="A37" s="5"/>
      <c r="B37" s="52"/>
      <c r="C37" s="52"/>
      <c r="D37" s="52"/>
      <c r="E37" s="52"/>
      <c r="F37" s="52"/>
      <c r="G37" s="52"/>
      <c r="H37" s="52"/>
      <c r="I37" s="52"/>
      <c r="J37" s="23"/>
      <c r="K37" s="23"/>
      <c r="L37" s="23"/>
      <c r="M37" s="23"/>
      <c r="N37" s="23"/>
      <c r="O37" s="23"/>
      <c r="P37" s="23"/>
      <c r="Q37" s="23"/>
      <c r="R37" s="23"/>
      <c r="S37" s="23"/>
      <c r="T37" s="23"/>
      <c r="U37" s="23"/>
      <c r="V37" s="23"/>
      <c r="W37" s="7"/>
    </row>
    <row r="38" spans="1:25" ht="9" customHeight="1" x14ac:dyDescent="0.4">
      <c r="A38" s="5"/>
      <c r="B38" s="52"/>
      <c r="C38" s="52"/>
      <c r="D38" s="52"/>
      <c r="E38" s="52"/>
      <c r="F38" s="52"/>
      <c r="G38" s="52"/>
      <c r="H38" s="52"/>
      <c r="I38" s="52"/>
      <c r="J38" s="23"/>
      <c r="K38" s="23"/>
      <c r="L38" s="23"/>
      <c r="M38" s="23"/>
      <c r="N38" s="23"/>
      <c r="O38" s="23"/>
      <c r="P38" s="23"/>
      <c r="Q38" s="23"/>
      <c r="R38" s="23"/>
      <c r="S38" s="23"/>
      <c r="T38" s="23"/>
      <c r="U38" s="23"/>
      <c r="V38" s="23"/>
      <c r="W38" s="7"/>
    </row>
    <row r="39" spans="1:25" ht="15.6" customHeight="1" x14ac:dyDescent="0.3">
      <c r="A39" s="5"/>
      <c r="B39" s="7"/>
      <c r="C39" s="7"/>
      <c r="D39" s="7"/>
      <c r="E39" s="7"/>
      <c r="F39" s="7"/>
      <c r="G39" s="7"/>
      <c r="H39" s="7"/>
      <c r="I39" s="7"/>
      <c r="J39" s="7"/>
      <c r="K39" s="7"/>
      <c r="L39" s="7"/>
      <c r="M39" s="7"/>
      <c r="N39" s="7"/>
      <c r="O39" s="7"/>
      <c r="P39" s="7"/>
      <c r="Q39" s="7"/>
      <c r="R39" s="7"/>
      <c r="S39" s="7"/>
      <c r="T39" s="7"/>
      <c r="U39" s="7"/>
      <c r="V39" s="7"/>
      <c r="W39" s="7"/>
    </row>
    <row r="40" spans="1:25" ht="15.75" customHeight="1" x14ac:dyDescent="0.3">
      <c r="A40" s="5"/>
      <c r="B40" s="3" t="s">
        <v>18</v>
      </c>
      <c r="C40" t="s">
        <v>198</v>
      </c>
      <c r="D40" s="7"/>
      <c r="E40" s="7"/>
      <c r="F40" s="7"/>
      <c r="G40" s="7"/>
      <c r="H40" s="7"/>
      <c r="I40" s="7"/>
      <c r="J40" s="7"/>
      <c r="K40" s="7"/>
      <c r="L40" s="7"/>
      <c r="M40" s="7"/>
      <c r="N40" s="7"/>
      <c r="O40" s="7"/>
      <c r="P40" s="7"/>
      <c r="Q40" s="7"/>
      <c r="R40" s="7"/>
      <c r="S40" s="7"/>
      <c r="T40" s="7"/>
      <c r="U40" s="7"/>
      <c r="V40" s="7"/>
      <c r="W40" s="7"/>
    </row>
    <row r="41" spans="1:25" ht="9" customHeight="1" x14ac:dyDescent="0.3">
      <c r="A41" s="5"/>
      <c r="B41" s="7"/>
      <c r="C41" s="7"/>
      <c r="D41" s="7"/>
      <c r="E41" s="7"/>
      <c r="F41" s="7"/>
      <c r="G41" s="7"/>
      <c r="H41" s="7"/>
      <c r="I41" s="7"/>
      <c r="J41" s="7"/>
      <c r="K41" s="7"/>
      <c r="L41" s="7"/>
      <c r="M41" s="7"/>
      <c r="N41" s="7"/>
      <c r="O41" s="7"/>
      <c r="P41" s="7"/>
      <c r="Q41" s="7"/>
      <c r="R41" s="7"/>
      <c r="S41" s="7"/>
      <c r="T41" s="7"/>
      <c r="U41" s="7"/>
      <c r="V41" s="7"/>
      <c r="W41" s="7"/>
    </row>
    <row r="42" spans="1:25" x14ac:dyDescent="0.3">
      <c r="A42" s="5"/>
      <c r="B42" s="3" t="s">
        <v>145</v>
      </c>
      <c r="J42" s="3" t="s">
        <v>142</v>
      </c>
      <c r="M42" s="7"/>
      <c r="N42" s="7"/>
      <c r="O42" s="7"/>
      <c r="P42" s="7"/>
      <c r="Q42" s="7"/>
      <c r="R42" s="7"/>
      <c r="S42" s="7"/>
      <c r="T42" s="7"/>
      <c r="U42" s="7"/>
      <c r="V42" s="7"/>
      <c r="W42" s="7"/>
    </row>
    <row r="43" spans="1:25" x14ac:dyDescent="0.3">
      <c r="A43" s="5"/>
      <c r="B43" s="3" t="s">
        <v>108</v>
      </c>
      <c r="C43" s="3" t="s">
        <v>22</v>
      </c>
      <c r="D43" s="3" t="s">
        <v>137</v>
      </c>
      <c r="E43" s="3" t="s">
        <v>138</v>
      </c>
      <c r="F43" s="3" t="s">
        <v>8</v>
      </c>
      <c r="G43" s="3" t="s">
        <v>193</v>
      </c>
      <c r="H43" s="3" t="s">
        <v>192</v>
      </c>
      <c r="I43" s="3" t="s">
        <v>13</v>
      </c>
      <c r="J43" t="s">
        <v>143</v>
      </c>
      <c r="K43" t="s">
        <v>144</v>
      </c>
      <c r="L43" t="s">
        <v>75</v>
      </c>
      <c r="M43" s="7"/>
      <c r="N43" s="7"/>
      <c r="O43" s="7"/>
      <c r="P43" s="7"/>
      <c r="Q43" s="7"/>
      <c r="R43" s="7"/>
      <c r="S43" s="7"/>
      <c r="T43" s="7"/>
      <c r="U43" s="7"/>
      <c r="V43" s="7"/>
      <c r="W43" s="7"/>
    </row>
    <row r="44" spans="1:25" x14ac:dyDescent="0.3">
      <c r="A44" s="5"/>
      <c r="B44" t="s">
        <v>76</v>
      </c>
      <c r="C44" t="s">
        <v>52</v>
      </c>
      <c r="D44" t="s">
        <v>85</v>
      </c>
      <c r="E44" t="s">
        <v>67</v>
      </c>
      <c r="F44" t="s">
        <v>213</v>
      </c>
      <c r="G44" t="s">
        <v>211</v>
      </c>
      <c r="H44" t="s">
        <v>214</v>
      </c>
      <c r="I44" t="s">
        <v>390</v>
      </c>
      <c r="J44" s="4"/>
      <c r="K44" s="4">
        <v>0</v>
      </c>
      <c r="L44" s="4">
        <v>0</v>
      </c>
      <c r="M44" s="7"/>
      <c r="N44" s="7"/>
      <c r="O44" s="7"/>
      <c r="P44" s="7"/>
      <c r="Q44" s="7"/>
      <c r="R44" s="7"/>
      <c r="S44" s="7"/>
      <c r="T44" s="7"/>
      <c r="U44" s="7"/>
      <c r="V44" s="7"/>
      <c r="W44" s="7"/>
    </row>
    <row r="45" spans="1:25" x14ac:dyDescent="0.3">
      <c r="A45" s="5"/>
      <c r="D45" t="s">
        <v>85</v>
      </c>
      <c r="E45" t="s">
        <v>67</v>
      </c>
      <c r="F45" t="s">
        <v>55</v>
      </c>
      <c r="G45" t="s">
        <v>54</v>
      </c>
      <c r="H45" t="s">
        <v>51</v>
      </c>
      <c r="I45" t="s">
        <v>390</v>
      </c>
      <c r="J45" s="4">
        <v>1318.4</v>
      </c>
      <c r="K45" s="4"/>
      <c r="L45" s="4">
        <v>1318.4</v>
      </c>
      <c r="M45" s="7"/>
      <c r="N45" s="7"/>
      <c r="O45" s="7"/>
      <c r="P45" s="7"/>
      <c r="Q45" s="7"/>
      <c r="R45" s="7"/>
      <c r="S45" s="7"/>
      <c r="T45" s="7"/>
      <c r="U45" s="7"/>
      <c r="V45" s="7"/>
      <c r="W45" s="7"/>
    </row>
    <row r="46" spans="1:25" x14ac:dyDescent="0.3">
      <c r="A46" s="5"/>
      <c r="D46" t="s">
        <v>85</v>
      </c>
      <c r="E46" t="s">
        <v>67</v>
      </c>
      <c r="F46" t="s">
        <v>50</v>
      </c>
      <c r="G46" t="s">
        <v>49</v>
      </c>
      <c r="H46" t="s">
        <v>51</v>
      </c>
      <c r="I46" t="s">
        <v>390</v>
      </c>
      <c r="J46" s="4">
        <v>1340.01</v>
      </c>
      <c r="K46" s="4"/>
      <c r="L46" s="4">
        <v>1340.01</v>
      </c>
      <c r="M46" s="7"/>
      <c r="N46" s="7"/>
      <c r="O46" s="7"/>
      <c r="P46" s="7"/>
      <c r="Q46" s="7"/>
      <c r="R46" s="7"/>
      <c r="S46" s="7"/>
      <c r="T46" s="7"/>
      <c r="U46" s="7"/>
      <c r="V46" s="7"/>
      <c r="W46" s="7"/>
    </row>
    <row r="47" spans="1:25" x14ac:dyDescent="0.3">
      <c r="A47" s="5"/>
      <c r="D47" t="s">
        <v>85</v>
      </c>
      <c r="E47" t="s">
        <v>67</v>
      </c>
      <c r="F47" t="s">
        <v>125</v>
      </c>
      <c r="G47" t="s">
        <v>126</v>
      </c>
      <c r="H47" t="s">
        <v>51</v>
      </c>
      <c r="I47" t="s">
        <v>390</v>
      </c>
      <c r="J47" s="4"/>
      <c r="K47" s="4">
        <v>1340</v>
      </c>
      <c r="L47" s="4">
        <v>1340</v>
      </c>
      <c r="M47" s="7"/>
      <c r="N47" s="7"/>
      <c r="O47" s="7"/>
      <c r="P47" s="7"/>
      <c r="Q47" s="7"/>
      <c r="R47" s="7"/>
      <c r="S47" s="7"/>
      <c r="T47" s="7"/>
      <c r="U47" s="7"/>
      <c r="V47" s="7"/>
      <c r="W47" s="7"/>
    </row>
    <row r="48" spans="1:25" x14ac:dyDescent="0.3">
      <c r="A48" s="5"/>
      <c r="D48" t="s">
        <v>85</v>
      </c>
      <c r="E48" t="s">
        <v>67</v>
      </c>
      <c r="F48" t="s">
        <v>127</v>
      </c>
      <c r="G48" t="s">
        <v>128</v>
      </c>
      <c r="H48" t="s">
        <v>51</v>
      </c>
      <c r="I48" t="s">
        <v>390</v>
      </c>
      <c r="J48" s="4"/>
      <c r="K48" s="4">
        <v>1340</v>
      </c>
      <c r="L48" s="4">
        <v>1340</v>
      </c>
      <c r="M48" s="7"/>
      <c r="N48" s="7"/>
      <c r="O48" s="7"/>
      <c r="P48" s="7"/>
      <c r="Q48" s="7"/>
      <c r="R48" s="7"/>
      <c r="S48" s="7"/>
      <c r="T48" s="7"/>
      <c r="U48" s="7"/>
      <c r="V48" s="7"/>
      <c r="W48" s="7"/>
    </row>
    <row r="49" spans="1:23" x14ac:dyDescent="0.3">
      <c r="A49" s="5"/>
      <c r="D49" t="s">
        <v>391</v>
      </c>
      <c r="E49" t="s">
        <v>215</v>
      </c>
      <c r="F49" t="s">
        <v>213</v>
      </c>
      <c r="G49" t="s">
        <v>211</v>
      </c>
      <c r="H49" t="s">
        <v>214</v>
      </c>
      <c r="I49" t="s">
        <v>390</v>
      </c>
      <c r="J49" s="4"/>
      <c r="K49" s="4">
        <v>0</v>
      </c>
      <c r="L49" s="4">
        <v>0</v>
      </c>
      <c r="M49" s="7"/>
      <c r="N49" s="7"/>
      <c r="O49" s="7"/>
      <c r="P49" s="7"/>
      <c r="Q49" s="7"/>
      <c r="R49" s="7"/>
      <c r="S49" s="7"/>
      <c r="T49" s="7"/>
      <c r="U49" s="7"/>
      <c r="V49" s="7"/>
      <c r="W49" s="7"/>
    </row>
    <row r="50" spans="1:23" x14ac:dyDescent="0.3">
      <c r="A50" s="5"/>
      <c r="C50" t="s">
        <v>146</v>
      </c>
      <c r="J50" s="4">
        <v>2658.41</v>
      </c>
      <c r="K50" s="4">
        <v>2680</v>
      </c>
      <c r="L50" s="4">
        <v>5338.41</v>
      </c>
      <c r="M50" s="7"/>
      <c r="N50" s="7"/>
      <c r="O50" s="7"/>
      <c r="P50" s="7"/>
      <c r="Q50" s="7"/>
      <c r="R50" s="7"/>
      <c r="S50" s="7"/>
      <c r="T50" s="7"/>
      <c r="U50" s="7"/>
      <c r="V50" s="7"/>
      <c r="W50" s="7"/>
    </row>
    <row r="51" spans="1:23" x14ac:dyDescent="0.3">
      <c r="A51" s="5"/>
      <c r="B51" t="s">
        <v>113</v>
      </c>
      <c r="J51" s="4">
        <v>2658.41</v>
      </c>
      <c r="K51" s="4">
        <v>2680</v>
      </c>
      <c r="L51" s="4">
        <v>5338.41</v>
      </c>
      <c r="M51" s="7"/>
      <c r="N51" s="7"/>
      <c r="O51" s="7"/>
      <c r="P51" s="7"/>
      <c r="Q51" s="7"/>
      <c r="R51" s="7"/>
      <c r="S51" s="7"/>
      <c r="T51" s="7"/>
      <c r="U51" s="7"/>
      <c r="V51" s="7"/>
      <c r="W51" s="7"/>
    </row>
    <row r="52" spans="1:23" x14ac:dyDescent="0.3">
      <c r="A52" s="5"/>
      <c r="B52" t="s">
        <v>77</v>
      </c>
      <c r="C52" t="s">
        <v>68</v>
      </c>
      <c r="D52" t="s">
        <v>392</v>
      </c>
      <c r="E52" t="s">
        <v>204</v>
      </c>
      <c r="F52" t="s">
        <v>55</v>
      </c>
      <c r="G52" t="s">
        <v>54</v>
      </c>
      <c r="H52" t="s">
        <v>51</v>
      </c>
      <c r="I52" t="s">
        <v>390</v>
      </c>
      <c r="J52" s="4">
        <v>297</v>
      </c>
      <c r="K52" s="4"/>
      <c r="L52" s="4">
        <v>297</v>
      </c>
      <c r="M52" s="7"/>
      <c r="N52" s="7"/>
      <c r="O52" s="7"/>
      <c r="P52" s="7"/>
      <c r="Q52" s="7"/>
      <c r="R52" s="7"/>
      <c r="S52" s="7"/>
      <c r="T52" s="7"/>
      <c r="U52" s="7"/>
      <c r="V52" s="7"/>
      <c r="W52" s="7"/>
    </row>
    <row r="53" spans="1:23" x14ac:dyDescent="0.3">
      <c r="A53" s="5"/>
      <c r="D53" t="s">
        <v>392</v>
      </c>
      <c r="E53" t="s">
        <v>204</v>
      </c>
      <c r="F53" t="s">
        <v>50</v>
      </c>
      <c r="G53" t="s">
        <v>49</v>
      </c>
      <c r="H53" t="s">
        <v>51</v>
      </c>
      <c r="I53" t="s">
        <v>390</v>
      </c>
      <c r="J53" s="4">
        <v>393</v>
      </c>
      <c r="K53" s="4"/>
      <c r="L53" s="4">
        <v>393</v>
      </c>
      <c r="M53" s="7"/>
      <c r="N53" s="7"/>
      <c r="O53" s="7"/>
      <c r="P53" s="7"/>
      <c r="Q53" s="7"/>
      <c r="R53" s="7"/>
      <c r="S53" s="7"/>
      <c r="T53" s="7"/>
      <c r="U53" s="7"/>
      <c r="V53" s="7"/>
      <c r="W53" s="7"/>
    </row>
    <row r="54" spans="1:23" x14ac:dyDescent="0.3">
      <c r="A54" s="5"/>
      <c r="C54" t="s">
        <v>148</v>
      </c>
      <c r="J54" s="4">
        <v>690</v>
      </c>
      <c r="K54" s="4"/>
      <c r="L54" s="4">
        <v>690</v>
      </c>
      <c r="M54" s="7"/>
      <c r="N54" s="7"/>
      <c r="O54" s="7"/>
      <c r="P54" s="7"/>
      <c r="Q54" s="7"/>
      <c r="R54" s="7"/>
      <c r="S54" s="7"/>
      <c r="T54" s="7"/>
      <c r="U54" s="7"/>
      <c r="V54" s="7"/>
      <c r="W54" s="7"/>
    </row>
    <row r="55" spans="1:23" x14ac:dyDescent="0.3">
      <c r="A55" s="5"/>
      <c r="B55" t="s">
        <v>115</v>
      </c>
      <c r="J55" s="4">
        <v>690</v>
      </c>
      <c r="K55" s="4"/>
      <c r="L55" s="4">
        <v>690</v>
      </c>
      <c r="M55" s="7"/>
      <c r="N55" s="7"/>
      <c r="O55" s="7"/>
      <c r="P55" s="7"/>
      <c r="Q55" s="7"/>
      <c r="R55" s="7"/>
      <c r="S55" s="7"/>
      <c r="T55" s="7"/>
      <c r="U55" s="7"/>
      <c r="V55" s="7"/>
      <c r="W55" s="7"/>
    </row>
    <row r="56" spans="1:23" x14ac:dyDescent="0.3">
      <c r="A56" s="5"/>
      <c r="B56" t="s">
        <v>80</v>
      </c>
      <c r="C56" t="s">
        <v>37</v>
      </c>
      <c r="D56" t="s">
        <v>141</v>
      </c>
      <c r="E56" t="s">
        <v>41</v>
      </c>
      <c r="F56" t="s">
        <v>221</v>
      </c>
      <c r="G56" t="s">
        <v>220</v>
      </c>
      <c r="H56" t="s">
        <v>40</v>
      </c>
      <c r="I56" t="s">
        <v>390</v>
      </c>
      <c r="J56" s="4"/>
      <c r="K56" s="4">
        <v>121.32</v>
      </c>
      <c r="L56" s="4">
        <v>121.32</v>
      </c>
      <c r="M56" s="7"/>
      <c r="N56" s="7"/>
      <c r="O56" s="7"/>
      <c r="P56" s="7"/>
      <c r="Q56" s="7"/>
      <c r="R56" s="7"/>
      <c r="S56" s="7"/>
      <c r="T56" s="7"/>
      <c r="U56" s="7"/>
      <c r="V56" s="7"/>
      <c r="W56" s="7"/>
    </row>
    <row r="57" spans="1:23" x14ac:dyDescent="0.3">
      <c r="A57" s="5"/>
      <c r="D57" t="s">
        <v>107</v>
      </c>
      <c r="E57" t="s">
        <v>62</v>
      </c>
      <c r="F57" t="s">
        <v>221</v>
      </c>
      <c r="G57" t="s">
        <v>220</v>
      </c>
      <c r="H57" t="s">
        <v>40</v>
      </c>
      <c r="I57" t="s">
        <v>390</v>
      </c>
      <c r="J57" s="4"/>
      <c r="K57" s="4">
        <v>190</v>
      </c>
      <c r="L57" s="4">
        <v>190</v>
      </c>
      <c r="M57" s="7"/>
      <c r="N57" s="7"/>
      <c r="O57" s="7"/>
      <c r="P57" s="7"/>
      <c r="Q57" s="7"/>
      <c r="R57" s="7"/>
      <c r="S57" s="7"/>
      <c r="T57" s="7"/>
      <c r="U57" s="7"/>
      <c r="V57" s="7"/>
      <c r="W57" s="7"/>
    </row>
    <row r="58" spans="1:23" x14ac:dyDescent="0.3">
      <c r="A58" s="5"/>
      <c r="D58" t="s">
        <v>107</v>
      </c>
      <c r="E58" t="s">
        <v>62</v>
      </c>
      <c r="F58" t="s">
        <v>219</v>
      </c>
      <c r="G58" t="s">
        <v>217</v>
      </c>
      <c r="H58" t="s">
        <v>40</v>
      </c>
      <c r="I58" t="s">
        <v>390</v>
      </c>
      <c r="J58" s="4">
        <v>1373.13</v>
      </c>
      <c r="K58" s="4"/>
      <c r="L58" s="4">
        <v>1373.13</v>
      </c>
      <c r="M58" s="7"/>
      <c r="N58" s="7"/>
      <c r="O58" s="7"/>
      <c r="P58" s="7"/>
      <c r="Q58" s="7"/>
      <c r="R58" s="7"/>
      <c r="S58" s="7"/>
      <c r="T58" s="7"/>
      <c r="U58" s="7"/>
      <c r="V58" s="7"/>
      <c r="W58" s="7"/>
    </row>
    <row r="59" spans="1:23" x14ac:dyDescent="0.3">
      <c r="A59" s="5"/>
      <c r="D59" t="s">
        <v>107</v>
      </c>
      <c r="E59" t="s">
        <v>62</v>
      </c>
      <c r="F59" t="s">
        <v>197</v>
      </c>
      <c r="G59" t="s">
        <v>216</v>
      </c>
      <c r="H59" t="s">
        <v>40</v>
      </c>
      <c r="I59" t="s">
        <v>390</v>
      </c>
      <c r="J59" s="4">
        <v>267.75</v>
      </c>
      <c r="K59" s="4"/>
      <c r="L59" s="4">
        <v>267.75</v>
      </c>
      <c r="M59" s="7"/>
      <c r="N59" s="7"/>
      <c r="O59" s="7"/>
      <c r="P59" s="7"/>
      <c r="Q59" s="7"/>
      <c r="R59" s="7"/>
      <c r="S59" s="7"/>
      <c r="T59" s="7"/>
      <c r="U59" s="7"/>
      <c r="V59" s="7"/>
      <c r="W59" s="7"/>
    </row>
    <row r="60" spans="1:23" x14ac:dyDescent="0.3">
      <c r="A60" s="5"/>
      <c r="D60" t="s">
        <v>393</v>
      </c>
      <c r="E60" t="s">
        <v>250</v>
      </c>
      <c r="F60" t="s">
        <v>219</v>
      </c>
      <c r="G60" t="s">
        <v>217</v>
      </c>
      <c r="H60" t="s">
        <v>40</v>
      </c>
      <c r="I60" t="s">
        <v>390</v>
      </c>
      <c r="J60" s="4">
        <v>338.41</v>
      </c>
      <c r="K60" s="4"/>
      <c r="L60" s="4">
        <v>338.41</v>
      </c>
      <c r="M60" s="7"/>
      <c r="N60" s="7"/>
      <c r="O60" s="7"/>
      <c r="P60" s="7"/>
      <c r="Q60" s="7"/>
      <c r="R60" s="7"/>
      <c r="S60" s="7"/>
      <c r="T60" s="7"/>
      <c r="U60" s="7"/>
      <c r="V60" s="7"/>
      <c r="W60" s="7"/>
    </row>
    <row r="61" spans="1:23" x14ac:dyDescent="0.3">
      <c r="A61" s="5"/>
      <c r="D61" t="s">
        <v>393</v>
      </c>
      <c r="E61" t="s">
        <v>250</v>
      </c>
      <c r="F61" t="s">
        <v>200</v>
      </c>
      <c r="G61" t="s">
        <v>251</v>
      </c>
      <c r="H61" t="s">
        <v>40</v>
      </c>
      <c r="I61" t="s">
        <v>390</v>
      </c>
      <c r="J61" s="4"/>
      <c r="K61" s="4">
        <v>570.6</v>
      </c>
      <c r="L61" s="4">
        <v>570.6</v>
      </c>
      <c r="M61" s="7"/>
      <c r="N61" s="7"/>
      <c r="O61" s="7"/>
      <c r="P61" s="7"/>
      <c r="Q61" s="7"/>
      <c r="R61" s="7"/>
      <c r="S61" s="7"/>
      <c r="T61" s="7"/>
      <c r="U61" s="7"/>
      <c r="V61" s="7"/>
      <c r="W61" s="7"/>
    </row>
    <row r="62" spans="1:23" x14ac:dyDescent="0.3">
      <c r="A62" s="5"/>
      <c r="D62" t="s">
        <v>393</v>
      </c>
      <c r="E62" t="s">
        <v>250</v>
      </c>
      <c r="F62" t="s">
        <v>197</v>
      </c>
      <c r="G62" t="s">
        <v>216</v>
      </c>
      <c r="H62" t="s">
        <v>40</v>
      </c>
      <c r="I62" t="s">
        <v>390</v>
      </c>
      <c r="J62" s="4">
        <v>419</v>
      </c>
      <c r="K62" s="4"/>
      <c r="L62" s="4">
        <v>419</v>
      </c>
      <c r="M62" s="7"/>
      <c r="N62" s="7"/>
      <c r="O62" s="7"/>
      <c r="P62" s="7"/>
      <c r="Q62" s="7"/>
      <c r="R62" s="7"/>
      <c r="S62" s="7"/>
      <c r="T62" s="7"/>
      <c r="U62" s="7"/>
      <c r="V62" s="7"/>
      <c r="W62" s="7"/>
    </row>
    <row r="63" spans="1:23" x14ac:dyDescent="0.3">
      <c r="A63" s="5"/>
      <c r="D63" t="s">
        <v>394</v>
      </c>
      <c r="E63" t="s">
        <v>249</v>
      </c>
      <c r="F63" t="s">
        <v>248</v>
      </c>
      <c r="G63" t="s">
        <v>129</v>
      </c>
      <c r="H63" t="s">
        <v>97</v>
      </c>
      <c r="I63" t="s">
        <v>390</v>
      </c>
      <c r="J63" s="4"/>
      <c r="K63" s="4">
        <v>-81</v>
      </c>
      <c r="L63" s="4">
        <v>-81</v>
      </c>
      <c r="M63" s="7"/>
      <c r="N63" s="7"/>
      <c r="O63" s="7"/>
      <c r="P63" s="7"/>
      <c r="Q63" s="7"/>
      <c r="R63" s="7"/>
      <c r="S63" s="7"/>
      <c r="T63" s="7"/>
      <c r="U63" s="7"/>
      <c r="V63" s="7"/>
      <c r="W63" s="7"/>
    </row>
    <row r="64" spans="1:23" x14ac:dyDescent="0.3">
      <c r="A64" s="5"/>
      <c r="C64" t="s">
        <v>149</v>
      </c>
      <c r="J64" s="4">
        <v>2398.29</v>
      </c>
      <c r="K64" s="4">
        <v>800.92000000000007</v>
      </c>
      <c r="L64" s="4">
        <v>3199.21</v>
      </c>
      <c r="M64" s="7"/>
      <c r="N64" s="7"/>
      <c r="O64" s="7"/>
      <c r="P64" s="7"/>
      <c r="Q64" s="7"/>
      <c r="R64" s="7"/>
      <c r="S64" s="7"/>
      <c r="T64" s="7"/>
      <c r="U64" s="7"/>
      <c r="V64" s="7"/>
      <c r="W64" s="7"/>
    </row>
    <row r="65" spans="1:23" x14ac:dyDescent="0.3">
      <c r="A65" s="5"/>
      <c r="B65" t="s">
        <v>116</v>
      </c>
      <c r="J65" s="4">
        <v>2398.29</v>
      </c>
      <c r="K65" s="4">
        <v>800.92000000000007</v>
      </c>
      <c r="L65" s="4">
        <v>3199.21</v>
      </c>
      <c r="M65" s="7"/>
      <c r="N65" s="7"/>
      <c r="O65" s="7"/>
      <c r="P65" s="7"/>
      <c r="Q65" s="7"/>
      <c r="R65" s="7"/>
      <c r="S65" s="7"/>
      <c r="T65" s="7"/>
      <c r="U65" s="7"/>
      <c r="V65" s="7"/>
      <c r="W65" s="7"/>
    </row>
    <row r="66" spans="1:23" x14ac:dyDescent="0.3">
      <c r="A66" s="5"/>
      <c r="B66" t="s">
        <v>79</v>
      </c>
      <c r="C66" t="s">
        <v>45</v>
      </c>
      <c r="D66" t="s">
        <v>104</v>
      </c>
      <c r="E66" t="s">
        <v>98</v>
      </c>
      <c r="F66" t="s">
        <v>203</v>
      </c>
      <c r="G66" t="s">
        <v>202</v>
      </c>
      <c r="H66" t="s">
        <v>100</v>
      </c>
      <c r="I66" t="s">
        <v>390</v>
      </c>
      <c r="J66" s="4"/>
      <c r="K66" s="4">
        <v>48</v>
      </c>
      <c r="L66" s="4">
        <v>48</v>
      </c>
      <c r="M66" s="7"/>
      <c r="N66" s="7"/>
      <c r="O66" s="7"/>
      <c r="P66" s="7"/>
      <c r="Q66" s="7"/>
      <c r="R66" s="7"/>
      <c r="S66" s="7"/>
      <c r="T66" s="7"/>
      <c r="U66" s="7"/>
      <c r="V66" s="7"/>
      <c r="W66" s="7"/>
    </row>
    <row r="67" spans="1:23" x14ac:dyDescent="0.3">
      <c r="A67" s="5"/>
      <c r="D67" t="s">
        <v>104</v>
      </c>
      <c r="E67" t="s">
        <v>98</v>
      </c>
      <c r="H67" t="s">
        <v>99</v>
      </c>
      <c r="I67" t="s">
        <v>390</v>
      </c>
      <c r="J67" s="4"/>
      <c r="K67" s="4">
        <v>20</v>
      </c>
      <c r="L67" s="4">
        <v>20</v>
      </c>
      <c r="M67" s="7"/>
      <c r="N67" s="7"/>
      <c r="O67" s="7"/>
      <c r="P67" s="7"/>
      <c r="Q67" s="7"/>
      <c r="R67" s="7"/>
      <c r="S67" s="7"/>
      <c r="T67" s="7"/>
      <c r="U67" s="7"/>
      <c r="V67" s="7"/>
      <c r="W67" s="7"/>
    </row>
    <row r="68" spans="1:23" x14ac:dyDescent="0.3">
      <c r="A68" s="5"/>
      <c r="D68" t="s">
        <v>110</v>
      </c>
      <c r="E68" t="s">
        <v>101</v>
      </c>
      <c r="F68" t="s">
        <v>200</v>
      </c>
      <c r="G68" t="s">
        <v>201</v>
      </c>
      <c r="H68" t="s">
        <v>40</v>
      </c>
      <c r="I68" t="s">
        <v>390</v>
      </c>
      <c r="J68" s="4"/>
      <c r="K68" s="4">
        <v>182</v>
      </c>
      <c r="L68" s="4">
        <v>182</v>
      </c>
      <c r="M68" s="7"/>
      <c r="N68" s="7"/>
      <c r="O68" s="7"/>
      <c r="P68" s="7"/>
      <c r="Q68" s="7"/>
      <c r="R68" s="7"/>
      <c r="S68" s="7"/>
      <c r="T68" s="7"/>
      <c r="U68" s="7"/>
      <c r="V68" s="7"/>
      <c r="W68" s="7"/>
    </row>
    <row r="69" spans="1:23" x14ac:dyDescent="0.3">
      <c r="A69" s="5"/>
      <c r="D69" t="s">
        <v>105</v>
      </c>
      <c r="E69" t="s">
        <v>102</v>
      </c>
      <c r="F69" t="s">
        <v>197</v>
      </c>
      <c r="G69" t="s">
        <v>195</v>
      </c>
      <c r="H69" t="s">
        <v>40</v>
      </c>
      <c r="I69" t="s">
        <v>390</v>
      </c>
      <c r="J69" s="4">
        <v>1365</v>
      </c>
      <c r="K69" s="4"/>
      <c r="L69" s="4">
        <v>1365</v>
      </c>
      <c r="M69" s="7"/>
      <c r="N69" s="7"/>
      <c r="O69" s="7"/>
      <c r="P69" s="7"/>
      <c r="Q69" s="7"/>
      <c r="R69" s="7"/>
      <c r="S69" s="7"/>
      <c r="T69" s="7"/>
      <c r="U69" s="7"/>
      <c r="V69" s="7"/>
      <c r="W69" s="7"/>
    </row>
    <row r="70" spans="1:23" x14ac:dyDescent="0.3">
      <c r="A70" s="5"/>
      <c r="D70" t="s">
        <v>106</v>
      </c>
      <c r="E70" t="s">
        <v>74</v>
      </c>
      <c r="F70" t="s">
        <v>200</v>
      </c>
      <c r="G70" t="s">
        <v>199</v>
      </c>
      <c r="H70" t="s">
        <v>40</v>
      </c>
      <c r="I70" t="s">
        <v>390</v>
      </c>
      <c r="J70" s="4">
        <v>150</v>
      </c>
      <c r="K70" s="4"/>
      <c r="L70" s="4">
        <v>150</v>
      </c>
      <c r="M70" s="7"/>
      <c r="N70" s="7"/>
      <c r="O70" s="7"/>
      <c r="P70" s="7"/>
      <c r="Q70" s="7"/>
      <c r="R70" s="7"/>
      <c r="S70" s="7"/>
      <c r="T70" s="7"/>
      <c r="U70" s="7"/>
      <c r="V70" s="7"/>
      <c r="W70" s="7"/>
    </row>
    <row r="71" spans="1:23" x14ac:dyDescent="0.3">
      <c r="A71" s="5"/>
      <c r="D71" t="s">
        <v>92</v>
      </c>
      <c r="E71" t="s">
        <v>46</v>
      </c>
      <c r="F71" t="s">
        <v>247</v>
      </c>
      <c r="G71" t="s">
        <v>208</v>
      </c>
      <c r="H71" t="s">
        <v>43</v>
      </c>
      <c r="I71" t="s">
        <v>390</v>
      </c>
      <c r="J71" s="4">
        <v>217.97</v>
      </c>
      <c r="K71" s="4"/>
      <c r="L71" s="4">
        <v>217.97</v>
      </c>
      <c r="M71" s="7"/>
      <c r="N71" s="7"/>
      <c r="O71" s="7"/>
      <c r="P71" s="7"/>
      <c r="Q71" s="7"/>
      <c r="R71" s="7"/>
      <c r="S71" s="7"/>
      <c r="T71" s="7"/>
      <c r="U71" s="7"/>
      <c r="V71" s="7"/>
      <c r="W71" s="7"/>
    </row>
    <row r="72" spans="1:23" x14ac:dyDescent="0.3">
      <c r="A72" s="5"/>
      <c r="D72" t="s">
        <v>92</v>
      </c>
      <c r="E72" t="s">
        <v>46</v>
      </c>
      <c r="F72" t="s">
        <v>245</v>
      </c>
      <c r="G72" t="s">
        <v>208</v>
      </c>
      <c r="H72" t="s">
        <v>43</v>
      </c>
      <c r="I72" t="s">
        <v>390</v>
      </c>
      <c r="J72" s="4">
        <v>10.61</v>
      </c>
      <c r="K72" s="4"/>
      <c r="L72" s="4">
        <v>10.61</v>
      </c>
      <c r="M72" s="7"/>
      <c r="N72" s="7"/>
      <c r="O72" s="7"/>
      <c r="P72" s="7"/>
      <c r="Q72" s="7"/>
      <c r="R72" s="7"/>
      <c r="S72" s="7"/>
      <c r="T72" s="7"/>
      <c r="U72" s="7"/>
      <c r="V72" s="7"/>
      <c r="W72" s="7"/>
    </row>
    <row r="73" spans="1:23" x14ac:dyDescent="0.3">
      <c r="A73" s="5"/>
      <c r="D73" t="s">
        <v>92</v>
      </c>
      <c r="E73" t="s">
        <v>46</v>
      </c>
      <c r="F73" t="s">
        <v>246</v>
      </c>
      <c r="G73" t="s">
        <v>208</v>
      </c>
      <c r="H73" t="s">
        <v>43</v>
      </c>
      <c r="I73" t="s">
        <v>390</v>
      </c>
      <c r="J73" s="4">
        <v>20.12</v>
      </c>
      <c r="K73" s="4"/>
      <c r="L73" s="4">
        <v>20.12</v>
      </c>
      <c r="M73" s="7"/>
      <c r="N73" s="7"/>
      <c r="O73" s="7"/>
      <c r="P73" s="7"/>
      <c r="Q73" s="7"/>
      <c r="R73" s="7"/>
      <c r="S73" s="7"/>
      <c r="T73" s="7"/>
      <c r="U73" s="7"/>
      <c r="V73" s="7"/>
      <c r="W73" s="7"/>
    </row>
    <row r="74" spans="1:23" x14ac:dyDescent="0.3">
      <c r="A74" s="5"/>
      <c r="D74" t="s">
        <v>92</v>
      </c>
      <c r="E74" t="s">
        <v>46</v>
      </c>
      <c r="F74" t="s">
        <v>244</v>
      </c>
      <c r="G74" t="s">
        <v>243</v>
      </c>
      <c r="H74" t="s">
        <v>43</v>
      </c>
      <c r="I74" t="s">
        <v>390</v>
      </c>
      <c r="J74" s="4"/>
      <c r="K74" s="4">
        <v>19.989999999999998</v>
      </c>
      <c r="L74" s="4">
        <v>19.989999999999998</v>
      </c>
      <c r="M74" s="7"/>
      <c r="N74" s="7"/>
      <c r="O74" s="7"/>
      <c r="P74" s="7"/>
      <c r="Q74" s="7"/>
      <c r="R74" s="7"/>
      <c r="S74" s="7"/>
      <c r="T74" s="7"/>
      <c r="U74" s="7"/>
      <c r="V74" s="7"/>
      <c r="W74" s="7"/>
    </row>
    <row r="75" spans="1:23" x14ac:dyDescent="0.3">
      <c r="A75" s="5"/>
      <c r="D75" t="s">
        <v>92</v>
      </c>
      <c r="E75" t="s">
        <v>46</v>
      </c>
      <c r="F75" t="s">
        <v>242</v>
      </c>
      <c r="G75" t="s">
        <v>241</v>
      </c>
      <c r="H75" t="s">
        <v>94</v>
      </c>
      <c r="I75" t="s">
        <v>390</v>
      </c>
      <c r="J75" s="4"/>
      <c r="K75" s="4">
        <v>79</v>
      </c>
      <c r="L75" s="4">
        <v>79</v>
      </c>
      <c r="M75" s="7"/>
      <c r="N75" s="7"/>
      <c r="O75" s="7"/>
      <c r="P75" s="7"/>
      <c r="Q75" s="7"/>
      <c r="R75" s="7"/>
      <c r="S75" s="7"/>
      <c r="T75" s="7"/>
      <c r="U75" s="7"/>
      <c r="V75" s="7"/>
      <c r="W75" s="7"/>
    </row>
    <row r="76" spans="1:23" x14ac:dyDescent="0.3">
      <c r="A76" s="5"/>
      <c r="D76" t="s">
        <v>111</v>
      </c>
      <c r="E76" t="s">
        <v>95</v>
      </c>
      <c r="F76" t="s">
        <v>227</v>
      </c>
      <c r="G76" t="s">
        <v>208</v>
      </c>
      <c r="H76" t="s">
        <v>43</v>
      </c>
      <c r="I76" t="s">
        <v>390</v>
      </c>
      <c r="J76" s="4">
        <v>22.4</v>
      </c>
      <c r="K76" s="4"/>
      <c r="L76" s="4">
        <v>22.4</v>
      </c>
      <c r="M76" s="7"/>
      <c r="N76" s="7"/>
      <c r="O76" s="7"/>
      <c r="P76" s="7"/>
      <c r="Q76" s="7"/>
      <c r="R76" s="7"/>
      <c r="S76" s="7"/>
      <c r="T76" s="7"/>
      <c r="U76" s="7"/>
      <c r="V76" s="7"/>
      <c r="W76" s="7"/>
    </row>
    <row r="77" spans="1:23" x14ac:dyDescent="0.3">
      <c r="A77" s="5"/>
      <c r="D77" t="s">
        <v>111</v>
      </c>
      <c r="E77" t="s">
        <v>95</v>
      </c>
      <c r="F77" t="s">
        <v>226</v>
      </c>
      <c r="G77" t="s">
        <v>208</v>
      </c>
      <c r="H77" t="s">
        <v>43</v>
      </c>
      <c r="I77" t="s">
        <v>390</v>
      </c>
      <c r="J77" s="4">
        <v>85.71</v>
      </c>
      <c r="K77" s="4"/>
      <c r="L77" s="4">
        <v>85.71</v>
      </c>
      <c r="M77" s="7"/>
      <c r="N77" s="7"/>
      <c r="O77" s="7"/>
      <c r="P77" s="7"/>
      <c r="Q77" s="7"/>
      <c r="R77" s="7"/>
      <c r="S77" s="7"/>
      <c r="T77" s="7"/>
      <c r="U77" s="7"/>
      <c r="V77" s="7"/>
      <c r="W77" s="7"/>
    </row>
    <row r="78" spans="1:23" x14ac:dyDescent="0.3">
      <c r="A78" s="5"/>
      <c r="D78" t="s">
        <v>111</v>
      </c>
      <c r="E78" t="s">
        <v>95</v>
      </c>
      <c r="F78" t="s">
        <v>225</v>
      </c>
      <c r="G78" t="s">
        <v>208</v>
      </c>
      <c r="H78" t="s">
        <v>43</v>
      </c>
      <c r="I78" t="s">
        <v>390</v>
      </c>
      <c r="J78" s="4">
        <v>10.56</v>
      </c>
      <c r="K78" s="4"/>
      <c r="L78" s="4">
        <v>10.56</v>
      </c>
      <c r="M78" s="7"/>
      <c r="N78" s="7"/>
      <c r="O78" s="7"/>
      <c r="P78" s="7"/>
      <c r="Q78" s="7"/>
      <c r="R78" s="7"/>
      <c r="S78" s="7"/>
      <c r="T78" s="7"/>
      <c r="U78" s="7"/>
      <c r="V78" s="7"/>
      <c r="W78" s="7"/>
    </row>
    <row r="79" spans="1:23" x14ac:dyDescent="0.3">
      <c r="A79" s="5"/>
      <c r="D79" t="s">
        <v>111</v>
      </c>
      <c r="E79" t="s">
        <v>95</v>
      </c>
      <c r="F79" t="s">
        <v>230</v>
      </c>
      <c r="G79" t="s">
        <v>228</v>
      </c>
      <c r="H79" t="s">
        <v>40</v>
      </c>
      <c r="I79" t="s">
        <v>390</v>
      </c>
      <c r="J79" s="4">
        <v>74.3</v>
      </c>
      <c r="K79" s="4"/>
      <c r="L79" s="4">
        <v>74.3</v>
      </c>
      <c r="M79" s="7"/>
      <c r="N79" s="7"/>
      <c r="O79" s="7"/>
      <c r="P79" s="7"/>
      <c r="Q79" s="7"/>
      <c r="R79" s="7"/>
      <c r="S79" s="7"/>
      <c r="T79" s="7"/>
      <c r="U79" s="7"/>
      <c r="V79" s="7"/>
      <c r="W79" s="7"/>
    </row>
    <row r="80" spans="1:23" x14ac:dyDescent="0.3">
      <c r="A80" s="5"/>
      <c r="D80" t="s">
        <v>111</v>
      </c>
      <c r="E80" t="s">
        <v>95</v>
      </c>
      <c r="F80" t="s">
        <v>224</v>
      </c>
      <c r="G80" t="s">
        <v>222</v>
      </c>
      <c r="H80" t="s">
        <v>40</v>
      </c>
      <c r="I80" t="s">
        <v>390</v>
      </c>
      <c r="J80" s="4"/>
      <c r="K80" s="4">
        <v>74.3</v>
      </c>
      <c r="L80" s="4">
        <v>74.3</v>
      </c>
      <c r="M80" s="7"/>
      <c r="N80" s="7"/>
      <c r="O80" s="7"/>
      <c r="P80" s="7"/>
      <c r="Q80" s="7"/>
      <c r="R80" s="7"/>
      <c r="S80" s="7"/>
      <c r="T80" s="7"/>
      <c r="U80" s="7"/>
      <c r="V80" s="7"/>
      <c r="W80" s="7"/>
    </row>
    <row r="81" spans="1:23" x14ac:dyDescent="0.3">
      <c r="A81" s="5"/>
      <c r="D81" t="s">
        <v>395</v>
      </c>
      <c r="E81" t="s">
        <v>210</v>
      </c>
      <c r="F81" t="s">
        <v>209</v>
      </c>
      <c r="G81" t="s">
        <v>208</v>
      </c>
      <c r="H81" t="s">
        <v>43</v>
      </c>
      <c r="I81" t="s">
        <v>390</v>
      </c>
      <c r="J81" s="4">
        <v>47.7</v>
      </c>
      <c r="K81" s="4"/>
      <c r="L81" s="4">
        <v>47.7</v>
      </c>
      <c r="M81" s="7"/>
      <c r="N81" s="7"/>
      <c r="O81" s="7"/>
      <c r="P81" s="7"/>
      <c r="Q81" s="7"/>
      <c r="R81" s="7"/>
      <c r="S81" s="7"/>
      <c r="T81" s="7"/>
      <c r="U81" s="7"/>
      <c r="V81" s="7"/>
      <c r="W81" s="7"/>
    </row>
    <row r="82" spans="1:23" x14ac:dyDescent="0.3">
      <c r="A82" s="5"/>
      <c r="D82" t="s">
        <v>396</v>
      </c>
      <c r="E82" t="s">
        <v>207</v>
      </c>
      <c r="F82" t="s">
        <v>206</v>
      </c>
      <c r="G82" t="s">
        <v>205</v>
      </c>
      <c r="H82" t="s">
        <v>40</v>
      </c>
      <c r="I82" t="s">
        <v>390</v>
      </c>
      <c r="J82" s="4"/>
      <c r="K82" s="4">
        <v>40</v>
      </c>
      <c r="L82" s="4">
        <v>40</v>
      </c>
      <c r="M82" s="7"/>
      <c r="N82" s="7"/>
      <c r="O82" s="7"/>
      <c r="P82" s="7"/>
      <c r="Q82" s="7"/>
      <c r="R82" s="7"/>
      <c r="S82" s="7"/>
      <c r="T82" s="7"/>
      <c r="U82" s="7"/>
      <c r="V82" s="7"/>
      <c r="W82" s="7"/>
    </row>
    <row r="83" spans="1:23" x14ac:dyDescent="0.3">
      <c r="A83" s="5"/>
      <c r="D83" t="s">
        <v>397</v>
      </c>
      <c r="E83" t="s">
        <v>233</v>
      </c>
      <c r="F83" t="s">
        <v>232</v>
      </c>
      <c r="G83" t="s">
        <v>231</v>
      </c>
      <c r="H83" t="s">
        <v>43</v>
      </c>
      <c r="I83" t="s">
        <v>390</v>
      </c>
      <c r="J83" s="4"/>
      <c r="K83" s="4">
        <v>94.41</v>
      </c>
      <c r="L83" s="4">
        <v>94.41</v>
      </c>
      <c r="M83" s="7"/>
      <c r="N83" s="7"/>
      <c r="O83" s="7"/>
      <c r="P83" s="7"/>
      <c r="Q83" s="7"/>
      <c r="R83" s="7"/>
      <c r="S83" s="7"/>
      <c r="T83" s="7"/>
      <c r="U83" s="7"/>
      <c r="V83" s="7"/>
      <c r="W83" s="7"/>
    </row>
    <row r="84" spans="1:23" x14ac:dyDescent="0.3">
      <c r="A84" s="5"/>
      <c r="D84" t="s">
        <v>397</v>
      </c>
      <c r="E84" t="s">
        <v>233</v>
      </c>
      <c r="F84" t="s">
        <v>238</v>
      </c>
      <c r="G84" t="s">
        <v>234</v>
      </c>
      <c r="H84" t="s">
        <v>43</v>
      </c>
      <c r="I84" t="s">
        <v>390</v>
      </c>
      <c r="J84" s="4"/>
      <c r="K84" s="4">
        <v>3.17</v>
      </c>
      <c r="L84" s="4">
        <v>3.17</v>
      </c>
      <c r="M84" s="7"/>
      <c r="N84" s="7"/>
      <c r="O84" s="7"/>
      <c r="P84" s="7"/>
      <c r="Q84" s="7"/>
      <c r="R84" s="7"/>
      <c r="S84" s="7"/>
      <c r="T84" s="7"/>
      <c r="U84" s="7"/>
      <c r="V84" s="7"/>
      <c r="W84" s="7"/>
    </row>
    <row r="85" spans="1:23" x14ac:dyDescent="0.3">
      <c r="A85" s="5"/>
      <c r="D85" t="s">
        <v>397</v>
      </c>
      <c r="E85" t="s">
        <v>233</v>
      </c>
      <c r="F85" t="s">
        <v>240</v>
      </c>
      <c r="G85" t="s">
        <v>234</v>
      </c>
      <c r="H85" t="s">
        <v>43</v>
      </c>
      <c r="I85" t="s">
        <v>390</v>
      </c>
      <c r="J85" s="4"/>
      <c r="K85" s="4">
        <v>2656.89</v>
      </c>
      <c r="L85" s="4">
        <v>2656.89</v>
      </c>
      <c r="M85" s="7"/>
      <c r="N85" s="7"/>
      <c r="O85" s="7"/>
      <c r="P85" s="7"/>
      <c r="Q85" s="7"/>
      <c r="R85" s="7"/>
      <c r="S85" s="7"/>
      <c r="T85" s="7"/>
      <c r="U85" s="7"/>
      <c r="V85" s="7"/>
      <c r="W85" s="7"/>
    </row>
    <row r="86" spans="1:23" x14ac:dyDescent="0.3">
      <c r="A86" s="5"/>
      <c r="D86" t="s">
        <v>397</v>
      </c>
      <c r="E86" t="s">
        <v>233</v>
      </c>
      <c r="F86" t="s">
        <v>237</v>
      </c>
      <c r="G86" t="s">
        <v>234</v>
      </c>
      <c r="H86" t="s">
        <v>43</v>
      </c>
      <c r="I86" t="s">
        <v>390</v>
      </c>
      <c r="J86" s="4"/>
      <c r="K86" s="4">
        <v>399.77</v>
      </c>
      <c r="L86" s="4">
        <v>399.77</v>
      </c>
      <c r="M86" s="7"/>
      <c r="N86" s="7"/>
      <c r="O86" s="7"/>
      <c r="P86" s="7"/>
      <c r="Q86" s="7"/>
      <c r="R86" s="7"/>
      <c r="S86" s="7"/>
      <c r="T86" s="7"/>
      <c r="U86" s="7"/>
      <c r="V86" s="7"/>
      <c r="W86" s="7"/>
    </row>
    <row r="87" spans="1:23" x14ac:dyDescent="0.3">
      <c r="A87" s="5"/>
      <c r="D87" t="s">
        <v>397</v>
      </c>
      <c r="E87" t="s">
        <v>233</v>
      </c>
      <c r="F87" t="s">
        <v>236</v>
      </c>
      <c r="G87" t="s">
        <v>234</v>
      </c>
      <c r="H87" t="s">
        <v>43</v>
      </c>
      <c r="I87" t="s">
        <v>390</v>
      </c>
      <c r="J87" s="4"/>
      <c r="K87" s="4">
        <v>190.79</v>
      </c>
      <c r="L87" s="4">
        <v>190.79</v>
      </c>
      <c r="M87" s="7"/>
      <c r="N87" s="7"/>
      <c r="O87" s="7"/>
      <c r="P87" s="7"/>
      <c r="Q87" s="7"/>
      <c r="R87" s="7"/>
      <c r="S87" s="7"/>
      <c r="T87" s="7"/>
      <c r="U87" s="7"/>
      <c r="V87" s="7"/>
      <c r="W87" s="7"/>
    </row>
    <row r="88" spans="1:23" x14ac:dyDescent="0.3">
      <c r="A88" s="5"/>
      <c r="D88" t="s">
        <v>397</v>
      </c>
      <c r="E88" t="s">
        <v>233</v>
      </c>
      <c r="F88" t="s">
        <v>235</v>
      </c>
      <c r="G88" t="s">
        <v>234</v>
      </c>
      <c r="H88" t="s">
        <v>43</v>
      </c>
      <c r="I88" t="s">
        <v>390</v>
      </c>
      <c r="J88" s="4"/>
      <c r="K88" s="4">
        <v>616.04999999999995</v>
      </c>
      <c r="L88" s="4">
        <v>616.04999999999995</v>
      </c>
      <c r="M88" s="7"/>
      <c r="N88" s="7"/>
      <c r="O88" s="7"/>
      <c r="P88" s="7"/>
      <c r="Q88" s="7"/>
      <c r="R88" s="7"/>
      <c r="S88" s="7"/>
      <c r="T88" s="7"/>
      <c r="U88" s="7"/>
      <c r="V88" s="7"/>
      <c r="W88" s="7"/>
    </row>
    <row r="89" spans="1:23" x14ac:dyDescent="0.3">
      <c r="A89" s="5"/>
      <c r="D89" t="s">
        <v>397</v>
      </c>
      <c r="E89" t="s">
        <v>233</v>
      </c>
      <c r="F89" t="s">
        <v>239</v>
      </c>
      <c r="G89" t="s">
        <v>234</v>
      </c>
      <c r="H89" t="s">
        <v>43</v>
      </c>
      <c r="I89" t="s">
        <v>390</v>
      </c>
      <c r="J89" s="4"/>
      <c r="K89" s="4">
        <v>10.71</v>
      </c>
      <c r="L89" s="4">
        <v>10.71</v>
      </c>
      <c r="M89" s="7"/>
      <c r="N89" s="7"/>
      <c r="O89" s="7"/>
      <c r="P89" s="7"/>
      <c r="Q89" s="7"/>
      <c r="R89" s="7"/>
      <c r="S89" s="7"/>
      <c r="T89" s="7"/>
      <c r="U89" s="7"/>
      <c r="V89" s="7"/>
      <c r="W89" s="7"/>
    </row>
    <row r="90" spans="1:23" x14ac:dyDescent="0.3">
      <c r="A90" s="5"/>
      <c r="C90" t="s">
        <v>150</v>
      </c>
      <c r="J90" s="4">
        <v>2004.37</v>
      </c>
      <c r="K90" s="4">
        <v>4435.08</v>
      </c>
      <c r="L90" s="4">
        <v>6439.45</v>
      </c>
      <c r="M90" s="7"/>
      <c r="N90" s="7"/>
      <c r="O90" s="7"/>
      <c r="P90" s="7"/>
      <c r="Q90" s="7"/>
      <c r="R90" s="7"/>
      <c r="S90" s="7"/>
      <c r="T90" s="7"/>
      <c r="U90" s="7"/>
      <c r="V90" s="7"/>
      <c r="W90" s="7"/>
    </row>
    <row r="91" spans="1:23" x14ac:dyDescent="0.3">
      <c r="A91" s="5"/>
      <c r="B91" t="s">
        <v>117</v>
      </c>
      <c r="J91" s="4">
        <v>2004.37</v>
      </c>
      <c r="K91" s="4">
        <v>4435.08</v>
      </c>
      <c r="L91" s="4">
        <v>6439.45</v>
      </c>
      <c r="M91" s="7"/>
      <c r="N91" s="7"/>
      <c r="O91" s="7"/>
      <c r="P91" s="7"/>
      <c r="Q91" s="7"/>
      <c r="R91" s="7"/>
      <c r="S91" s="7"/>
      <c r="T91" s="7"/>
      <c r="U91" s="7"/>
      <c r="V91" s="7"/>
      <c r="W91" s="7"/>
    </row>
    <row r="92" spans="1:23" x14ac:dyDescent="0.3">
      <c r="A92" s="5"/>
      <c r="B92" t="s">
        <v>75</v>
      </c>
      <c r="J92" s="4">
        <v>7751.07</v>
      </c>
      <c r="K92" s="4">
        <v>7916.0000000000009</v>
      </c>
      <c r="L92" s="4">
        <v>15667.069999999998</v>
      </c>
      <c r="M92" s="7"/>
      <c r="N92" s="7"/>
      <c r="O92" s="7"/>
      <c r="P92" s="7"/>
      <c r="Q92" s="7"/>
      <c r="R92" s="7"/>
      <c r="S92" s="7"/>
      <c r="T92" s="7"/>
      <c r="U92" s="7"/>
      <c r="V92" s="7"/>
      <c r="W92" s="7"/>
    </row>
    <row r="93" spans="1:23" x14ac:dyDescent="0.3">
      <c r="A93" s="5"/>
      <c r="B93" s="7"/>
      <c r="C93" s="7"/>
      <c r="D93" s="7"/>
      <c r="E93" s="7"/>
      <c r="F93" s="7"/>
      <c r="G93" s="7"/>
      <c r="H93" s="7"/>
      <c r="I93" s="7"/>
      <c r="J93" s="7"/>
      <c r="K93" s="7"/>
      <c r="L93" s="7"/>
      <c r="M93" s="7"/>
      <c r="N93" s="7"/>
      <c r="O93" s="7"/>
      <c r="P93" s="7"/>
      <c r="Q93" s="7"/>
      <c r="R93" s="7"/>
      <c r="S93" s="7"/>
      <c r="T93" s="7"/>
      <c r="U93" s="7"/>
      <c r="V93" s="7"/>
      <c r="W93" s="7"/>
    </row>
    <row r="94" spans="1:23" x14ac:dyDescent="0.3">
      <c r="A94" s="5"/>
      <c r="B94" s="7"/>
      <c r="C94" s="7"/>
      <c r="D94" s="7"/>
      <c r="E94" s="7"/>
      <c r="F94" s="7"/>
      <c r="G94" s="7"/>
      <c r="H94" s="7"/>
      <c r="I94" s="7"/>
      <c r="J94" s="7"/>
      <c r="K94" s="7"/>
      <c r="L94" s="7"/>
      <c r="M94" s="7"/>
      <c r="N94" s="7"/>
      <c r="O94" s="7"/>
      <c r="P94" s="7"/>
      <c r="Q94" s="7"/>
      <c r="R94" s="7"/>
      <c r="S94" s="7"/>
      <c r="T94" s="7"/>
      <c r="U94" s="7"/>
      <c r="V94" s="7"/>
      <c r="W94" s="7"/>
    </row>
    <row r="95" spans="1:23" x14ac:dyDescent="0.3">
      <c r="A95" s="5"/>
      <c r="B95" s="7"/>
      <c r="C95" s="7"/>
      <c r="D95" s="7"/>
      <c r="E95" s="7"/>
      <c r="F95" s="7"/>
      <c r="G95" s="7"/>
      <c r="H95" s="7"/>
      <c r="I95" s="7"/>
      <c r="J95" s="7"/>
      <c r="K95" s="7"/>
      <c r="L95" s="7"/>
      <c r="M95" s="7"/>
      <c r="N95" s="7"/>
      <c r="O95" s="7"/>
      <c r="P95" s="7"/>
      <c r="Q95" s="7"/>
      <c r="R95" s="7"/>
      <c r="S95" s="7"/>
      <c r="T95" s="7"/>
      <c r="U95" s="7"/>
      <c r="V95" s="7"/>
      <c r="W95" s="7"/>
    </row>
    <row r="96" spans="1:23" x14ac:dyDescent="0.3">
      <c r="A96" s="5"/>
      <c r="B96" s="7"/>
      <c r="C96" s="7"/>
      <c r="D96" s="7"/>
      <c r="E96" s="7"/>
      <c r="F96" s="7"/>
      <c r="G96" s="7"/>
      <c r="H96" s="7"/>
      <c r="I96" s="7"/>
      <c r="J96" s="7"/>
      <c r="K96" s="7"/>
      <c r="L96" s="7"/>
      <c r="M96" s="7"/>
      <c r="N96" s="7"/>
      <c r="O96" s="7"/>
      <c r="P96" s="7"/>
      <c r="Q96" s="7"/>
      <c r="R96" s="7"/>
      <c r="S96" s="7"/>
      <c r="T96" s="7"/>
      <c r="U96" s="7"/>
      <c r="V96" s="7"/>
      <c r="W96" s="7"/>
    </row>
    <row r="97" spans="1:23" x14ac:dyDescent="0.3">
      <c r="A97" s="5"/>
      <c r="B97" s="7"/>
      <c r="C97" s="7"/>
      <c r="D97" s="7"/>
      <c r="E97" s="7"/>
      <c r="F97" s="7"/>
      <c r="G97" s="7"/>
      <c r="H97" s="7"/>
      <c r="I97" s="7"/>
      <c r="J97" s="7"/>
      <c r="K97" s="7"/>
      <c r="L97" s="7"/>
      <c r="M97" s="7"/>
      <c r="N97" s="7"/>
      <c r="O97" s="7"/>
      <c r="P97" s="7"/>
      <c r="Q97" s="7"/>
      <c r="R97" s="7"/>
      <c r="S97" s="7"/>
      <c r="T97" s="7"/>
      <c r="U97" s="7"/>
      <c r="V97" s="7"/>
      <c r="W97" s="7"/>
    </row>
    <row r="98" spans="1:23" x14ac:dyDescent="0.3">
      <c r="A98" s="5"/>
      <c r="B98" s="7"/>
      <c r="C98" s="7"/>
      <c r="D98" s="7"/>
      <c r="E98" s="7"/>
      <c r="F98" s="7"/>
      <c r="G98" s="7"/>
      <c r="H98" s="7"/>
      <c r="I98" s="7"/>
      <c r="J98" s="7"/>
      <c r="K98" s="7"/>
      <c r="L98" s="7"/>
      <c r="M98" s="7"/>
      <c r="N98" s="7"/>
      <c r="O98" s="7"/>
      <c r="P98" s="7"/>
      <c r="Q98" s="7"/>
      <c r="R98" s="7"/>
      <c r="S98" s="7"/>
      <c r="T98" s="7"/>
      <c r="U98" s="7"/>
      <c r="V98" s="7"/>
      <c r="W98" s="7"/>
    </row>
    <row r="99" spans="1:23" x14ac:dyDescent="0.3">
      <c r="A99" s="5"/>
      <c r="B99" s="7"/>
      <c r="C99" s="7"/>
      <c r="D99" s="7"/>
      <c r="E99" s="7"/>
      <c r="F99" s="7"/>
      <c r="G99" s="7"/>
      <c r="H99" s="7"/>
      <c r="I99" s="7"/>
      <c r="J99" s="7"/>
      <c r="K99" s="7"/>
      <c r="L99" s="7"/>
      <c r="M99" s="7"/>
      <c r="N99" s="7"/>
      <c r="O99" s="7"/>
      <c r="P99" s="7"/>
      <c r="Q99" s="7"/>
      <c r="R99" s="7"/>
      <c r="S99" s="7"/>
      <c r="T99" s="7"/>
      <c r="U99" s="7"/>
      <c r="V99" s="7"/>
      <c r="W99" s="7"/>
    </row>
    <row r="100" spans="1:23" x14ac:dyDescent="0.3">
      <c r="A100" s="5"/>
      <c r="B100" s="7"/>
      <c r="C100" s="7"/>
      <c r="D100" s="7"/>
      <c r="E100" s="7"/>
      <c r="F100" s="7"/>
      <c r="G100" s="7"/>
      <c r="H100" s="7"/>
      <c r="I100" s="7"/>
      <c r="J100" s="7"/>
      <c r="K100" s="7"/>
      <c r="L100" s="7"/>
      <c r="M100" s="7"/>
      <c r="N100" s="7"/>
      <c r="O100" s="7"/>
      <c r="P100" s="7"/>
      <c r="Q100" s="7"/>
      <c r="R100" s="7"/>
      <c r="S100" s="7"/>
      <c r="T100" s="7"/>
      <c r="U100" s="7"/>
      <c r="V100" s="7"/>
      <c r="W100" s="7"/>
    </row>
    <row r="101" spans="1:23" x14ac:dyDescent="0.3">
      <c r="A101" s="5"/>
      <c r="B101" s="7"/>
      <c r="C101" s="7"/>
      <c r="D101" s="7"/>
      <c r="E101" s="7"/>
      <c r="F101" s="7"/>
      <c r="G101" s="7"/>
      <c r="H101" s="7"/>
      <c r="I101" s="7"/>
      <c r="J101" s="7"/>
      <c r="K101" s="7"/>
      <c r="L101" s="7"/>
      <c r="M101" s="7"/>
      <c r="N101" s="7"/>
      <c r="O101" s="7"/>
      <c r="P101" s="7"/>
      <c r="Q101" s="7"/>
      <c r="R101" s="7"/>
      <c r="S101" s="7"/>
      <c r="T101" s="7"/>
      <c r="U101" s="7"/>
      <c r="V101" s="7"/>
      <c r="W101" s="7"/>
    </row>
    <row r="102" spans="1:23" x14ac:dyDescent="0.3">
      <c r="A102" s="5"/>
      <c r="B102" s="7"/>
      <c r="C102" s="7"/>
      <c r="D102" s="7"/>
      <c r="E102" s="7"/>
      <c r="F102" s="7"/>
      <c r="G102" s="7"/>
      <c r="H102" s="7"/>
      <c r="I102" s="7"/>
      <c r="J102" s="7"/>
      <c r="K102" s="7"/>
      <c r="L102" s="7"/>
      <c r="M102" s="7"/>
      <c r="N102" s="7"/>
      <c r="O102" s="7"/>
      <c r="P102" s="7"/>
      <c r="Q102" s="7"/>
      <c r="R102" s="7"/>
      <c r="S102" s="7"/>
      <c r="T102" s="7"/>
      <c r="U102" s="7"/>
      <c r="V102" s="7"/>
      <c r="W102" s="7"/>
    </row>
    <row r="103" spans="1:23" x14ac:dyDescent="0.3">
      <c r="A103" s="5"/>
      <c r="B103" s="7"/>
      <c r="C103" s="7"/>
      <c r="D103" s="7"/>
      <c r="E103" s="7"/>
      <c r="F103" s="7"/>
      <c r="G103" s="7"/>
      <c r="H103" s="7"/>
      <c r="I103" s="7"/>
      <c r="J103" s="7"/>
      <c r="K103" s="7"/>
      <c r="L103" s="7"/>
      <c r="M103" s="7"/>
      <c r="N103" s="7"/>
      <c r="O103" s="7"/>
      <c r="P103" s="7"/>
      <c r="Q103" s="7"/>
      <c r="R103" s="7"/>
      <c r="S103" s="7"/>
      <c r="T103" s="7"/>
      <c r="U103" s="7"/>
      <c r="V103" s="7"/>
      <c r="W103" s="7"/>
    </row>
    <row r="104" spans="1:23" x14ac:dyDescent="0.3">
      <c r="A104" s="5"/>
      <c r="B104" s="7"/>
      <c r="C104" s="7"/>
      <c r="D104" s="7"/>
      <c r="E104" s="7"/>
      <c r="F104" s="7"/>
      <c r="G104" s="7"/>
      <c r="H104" s="7"/>
      <c r="I104" s="7"/>
      <c r="J104" s="7"/>
      <c r="K104" s="7"/>
      <c r="L104" s="7"/>
      <c r="M104" s="7"/>
      <c r="N104" s="7"/>
      <c r="O104" s="7"/>
      <c r="P104" s="7"/>
      <c r="Q104" s="7"/>
      <c r="R104" s="7"/>
      <c r="S104" s="7"/>
      <c r="T104" s="7"/>
      <c r="U104" s="7"/>
      <c r="V104" s="7"/>
      <c r="W104" s="7"/>
    </row>
    <row r="105" spans="1:23" x14ac:dyDescent="0.3">
      <c r="A105" s="5"/>
      <c r="B105" s="7"/>
      <c r="C105" s="7"/>
      <c r="D105" s="7"/>
      <c r="E105" s="7"/>
      <c r="F105" s="7"/>
      <c r="G105" s="7"/>
      <c r="H105" s="7"/>
      <c r="I105" s="7"/>
      <c r="J105" s="7"/>
      <c r="K105" s="7"/>
      <c r="L105" s="7"/>
      <c r="M105" s="7"/>
      <c r="N105" s="7"/>
      <c r="O105" s="7"/>
      <c r="P105" s="7"/>
      <c r="Q105" s="7"/>
      <c r="R105" s="7"/>
      <c r="S105" s="7"/>
      <c r="T105" s="7"/>
      <c r="U105" s="7"/>
      <c r="V105" s="7"/>
      <c r="W105" s="7"/>
    </row>
    <row r="106" spans="1:23" x14ac:dyDescent="0.3">
      <c r="A106" s="5"/>
      <c r="B106" s="7"/>
      <c r="C106" s="7"/>
      <c r="D106" s="7"/>
      <c r="E106" s="7"/>
      <c r="F106" s="7"/>
      <c r="G106" s="7"/>
      <c r="H106" s="7"/>
      <c r="I106" s="7"/>
      <c r="J106" s="7"/>
      <c r="K106" s="7"/>
      <c r="L106" s="7"/>
      <c r="M106" s="7"/>
      <c r="N106" s="7"/>
      <c r="O106" s="7"/>
      <c r="P106" s="7"/>
      <c r="Q106" s="7"/>
      <c r="R106" s="7"/>
      <c r="S106" s="7"/>
      <c r="T106" s="7"/>
      <c r="U106" s="7"/>
      <c r="V106" s="7"/>
      <c r="W106" s="7"/>
    </row>
    <row r="107" spans="1:23" x14ac:dyDescent="0.3">
      <c r="A107" s="5"/>
      <c r="B107" s="7"/>
      <c r="C107" s="7"/>
      <c r="D107" s="7"/>
      <c r="E107" s="7"/>
      <c r="F107" s="7"/>
      <c r="G107" s="7"/>
      <c r="H107" s="7"/>
      <c r="I107" s="7"/>
      <c r="J107" s="7"/>
      <c r="K107" s="7"/>
      <c r="L107" s="7"/>
      <c r="M107" s="7"/>
      <c r="N107" s="7"/>
      <c r="O107" s="7"/>
      <c r="P107" s="7"/>
      <c r="Q107" s="7"/>
      <c r="R107" s="7"/>
      <c r="S107" s="7"/>
      <c r="T107" s="7"/>
      <c r="U107" s="7"/>
      <c r="V107" s="7"/>
      <c r="W107" s="7"/>
    </row>
    <row r="108" spans="1:23" x14ac:dyDescent="0.3">
      <c r="A108" s="5"/>
      <c r="B108" s="7"/>
      <c r="C108" s="7"/>
      <c r="D108" s="7"/>
      <c r="E108" s="7"/>
      <c r="F108" s="7"/>
      <c r="G108" s="7"/>
      <c r="H108" s="7"/>
      <c r="I108" s="7"/>
      <c r="J108" s="7"/>
      <c r="K108" s="7"/>
      <c r="L108" s="7"/>
      <c r="M108" s="7"/>
      <c r="N108" s="7"/>
      <c r="O108" s="7"/>
      <c r="P108" s="7"/>
      <c r="Q108" s="7"/>
      <c r="R108" s="7"/>
      <c r="S108" s="7"/>
      <c r="T108" s="7"/>
      <c r="U108" s="7"/>
      <c r="V108" s="7"/>
      <c r="W108" s="7"/>
    </row>
    <row r="109" spans="1:23" x14ac:dyDescent="0.3">
      <c r="A109" s="5"/>
      <c r="B109" s="7"/>
      <c r="C109" s="7"/>
      <c r="D109" s="7"/>
      <c r="E109" s="7"/>
      <c r="F109" s="7"/>
      <c r="G109" s="7"/>
      <c r="H109" s="7"/>
      <c r="I109" s="7"/>
      <c r="J109" s="7"/>
      <c r="K109" s="7"/>
      <c r="L109" s="7"/>
      <c r="M109" s="7"/>
      <c r="N109" s="7"/>
      <c r="O109" s="7"/>
      <c r="P109" s="7"/>
      <c r="Q109" s="7"/>
      <c r="R109" s="7"/>
      <c r="S109" s="7"/>
      <c r="T109" s="7"/>
      <c r="U109" s="7"/>
      <c r="V109" s="7"/>
      <c r="W109" s="7"/>
    </row>
    <row r="110" spans="1:23" x14ac:dyDescent="0.3">
      <c r="A110" s="5"/>
      <c r="B110" s="7"/>
      <c r="C110" s="7"/>
      <c r="D110" s="7"/>
      <c r="E110" s="7"/>
      <c r="F110" s="7"/>
      <c r="G110" s="7"/>
      <c r="H110" s="7"/>
      <c r="I110" s="7"/>
      <c r="J110" s="7"/>
      <c r="K110" s="7"/>
      <c r="L110" s="7"/>
      <c r="M110" s="7"/>
      <c r="N110" s="7"/>
      <c r="O110" s="7"/>
      <c r="P110" s="7"/>
      <c r="Q110" s="7"/>
      <c r="R110" s="7"/>
      <c r="S110" s="7"/>
      <c r="T110" s="7"/>
      <c r="U110" s="7"/>
      <c r="V110" s="7"/>
      <c r="W110" s="7"/>
    </row>
    <row r="111" spans="1:23" x14ac:dyDescent="0.3">
      <c r="A111" s="5"/>
      <c r="B111" s="7"/>
      <c r="C111" s="7"/>
      <c r="D111" s="7"/>
      <c r="E111" s="7"/>
      <c r="F111" s="7"/>
      <c r="G111" s="7"/>
      <c r="H111" s="7"/>
      <c r="I111" s="7"/>
      <c r="J111" s="7"/>
      <c r="K111" s="7"/>
      <c r="L111" s="7"/>
      <c r="M111" s="7"/>
      <c r="N111" s="7"/>
      <c r="O111" s="7"/>
      <c r="P111" s="7"/>
      <c r="Q111" s="7"/>
      <c r="R111" s="7"/>
      <c r="S111" s="7"/>
      <c r="T111" s="7"/>
      <c r="U111" s="7"/>
      <c r="V111" s="7"/>
      <c r="W111" s="7"/>
    </row>
    <row r="112" spans="1:23" x14ac:dyDescent="0.3">
      <c r="A112" s="5"/>
      <c r="B112" s="7"/>
      <c r="C112" s="7"/>
      <c r="D112" s="7"/>
      <c r="E112" s="7"/>
      <c r="F112" s="7"/>
      <c r="G112" s="7"/>
      <c r="H112" s="7"/>
      <c r="I112" s="7"/>
      <c r="J112" s="7"/>
      <c r="K112" s="7"/>
      <c r="L112" s="7"/>
      <c r="M112" s="7"/>
      <c r="N112" s="7"/>
      <c r="O112" s="7"/>
      <c r="P112" s="7"/>
      <c r="Q112" s="7"/>
      <c r="R112" s="7"/>
      <c r="S112" s="7"/>
      <c r="T112" s="7"/>
      <c r="U112" s="7"/>
      <c r="V112" s="7"/>
      <c r="W112" s="7"/>
    </row>
    <row r="113" spans="1:23" x14ac:dyDescent="0.3">
      <c r="A113" s="5"/>
      <c r="B113" s="7"/>
      <c r="C113" s="7"/>
      <c r="D113" s="7"/>
      <c r="E113" s="7"/>
      <c r="F113" s="7"/>
      <c r="G113" s="7"/>
      <c r="H113" s="7"/>
      <c r="I113" s="7"/>
      <c r="J113" s="7"/>
      <c r="K113" s="7"/>
      <c r="L113" s="7"/>
      <c r="M113" s="7"/>
      <c r="N113" s="7"/>
      <c r="O113" s="7"/>
      <c r="P113" s="7"/>
      <c r="Q113" s="7"/>
      <c r="R113" s="7"/>
      <c r="S113" s="7"/>
      <c r="T113" s="7"/>
      <c r="U113" s="7"/>
      <c r="V113" s="7"/>
      <c r="W113" s="7"/>
    </row>
    <row r="114" spans="1:23" x14ac:dyDescent="0.3">
      <c r="A114" s="5"/>
      <c r="B114" s="7"/>
      <c r="C114" s="7"/>
      <c r="D114" s="7"/>
      <c r="E114" s="7"/>
      <c r="F114" s="7"/>
      <c r="G114" s="7"/>
      <c r="H114" s="7"/>
      <c r="I114" s="7"/>
      <c r="J114" s="7"/>
      <c r="K114" s="7"/>
      <c r="L114" s="7"/>
      <c r="M114" s="7"/>
      <c r="N114" s="7"/>
      <c r="O114" s="7"/>
      <c r="P114" s="7"/>
      <c r="Q114" s="7"/>
      <c r="R114" s="7"/>
      <c r="S114" s="7"/>
      <c r="T114" s="7"/>
      <c r="U114" s="7"/>
      <c r="V114" s="7"/>
      <c r="W114" s="7"/>
    </row>
    <row r="115" spans="1:23" x14ac:dyDescent="0.3">
      <c r="A115" s="5"/>
      <c r="B115" s="7"/>
      <c r="C115" s="7"/>
      <c r="D115" s="7"/>
      <c r="E115" s="7"/>
      <c r="F115" s="7"/>
      <c r="G115" s="7"/>
      <c r="H115" s="7"/>
      <c r="I115" s="7"/>
      <c r="J115" s="7"/>
      <c r="K115" s="7"/>
      <c r="L115" s="7"/>
      <c r="M115" s="7"/>
      <c r="N115" s="7"/>
      <c r="O115" s="7"/>
      <c r="P115" s="7"/>
      <c r="Q115" s="7"/>
      <c r="R115" s="7"/>
      <c r="S115" s="7"/>
      <c r="T115" s="7"/>
      <c r="U115" s="7"/>
      <c r="V115" s="7"/>
      <c r="W115" s="7"/>
    </row>
    <row r="116" spans="1:23" x14ac:dyDescent="0.3">
      <c r="A116" s="5"/>
      <c r="B116" s="7"/>
      <c r="C116" s="7"/>
      <c r="D116" s="7"/>
      <c r="E116" s="7"/>
      <c r="F116" s="7"/>
      <c r="G116" s="7"/>
      <c r="H116" s="7"/>
      <c r="I116" s="7"/>
      <c r="J116" s="7"/>
      <c r="K116" s="7"/>
      <c r="L116" s="7"/>
      <c r="M116" s="7"/>
      <c r="N116" s="7"/>
      <c r="O116" s="7"/>
      <c r="P116" s="7"/>
      <c r="Q116" s="7"/>
      <c r="R116" s="7"/>
      <c r="S116" s="7"/>
      <c r="T116" s="7"/>
      <c r="U116" s="7"/>
      <c r="V116" s="7"/>
      <c r="W116" s="7"/>
    </row>
    <row r="117" spans="1:23" x14ac:dyDescent="0.3">
      <c r="A117" s="5"/>
      <c r="B117" s="7"/>
      <c r="C117" s="7"/>
      <c r="D117" s="7"/>
      <c r="E117" s="7"/>
      <c r="F117" s="7"/>
      <c r="G117" s="7"/>
      <c r="H117" s="7"/>
      <c r="I117" s="7"/>
      <c r="J117" s="7"/>
      <c r="K117" s="7"/>
      <c r="L117" s="7"/>
      <c r="M117" s="7"/>
      <c r="N117" s="7"/>
      <c r="O117" s="7"/>
      <c r="P117" s="7"/>
      <c r="Q117" s="7"/>
      <c r="R117" s="7"/>
      <c r="S117" s="7"/>
      <c r="T117" s="7"/>
      <c r="U117" s="7"/>
      <c r="V117" s="7"/>
      <c r="W117" s="7"/>
    </row>
    <row r="118" spans="1:23" x14ac:dyDescent="0.3">
      <c r="A118" s="5"/>
      <c r="B118" s="7"/>
      <c r="C118" s="7"/>
      <c r="D118" s="7"/>
      <c r="E118" s="7"/>
      <c r="F118" s="7"/>
      <c r="G118" s="7"/>
      <c r="H118" s="7"/>
      <c r="I118" s="7"/>
      <c r="J118" s="7"/>
      <c r="K118" s="7"/>
      <c r="L118" s="7"/>
      <c r="M118" s="7"/>
      <c r="N118" s="7"/>
      <c r="O118" s="7"/>
      <c r="P118" s="7"/>
      <c r="Q118" s="7"/>
      <c r="R118" s="7"/>
      <c r="S118" s="7"/>
      <c r="T118" s="7"/>
      <c r="U118" s="7"/>
      <c r="V118" s="7"/>
      <c r="W118" s="7"/>
    </row>
    <row r="119" spans="1:23" x14ac:dyDescent="0.3">
      <c r="A119" s="5"/>
      <c r="B119" s="7"/>
      <c r="C119" s="7"/>
      <c r="D119" s="7"/>
      <c r="E119" s="7"/>
      <c r="F119" s="7"/>
      <c r="G119" s="7"/>
      <c r="H119" s="7"/>
      <c r="I119" s="7"/>
      <c r="J119" s="7"/>
      <c r="K119" s="7"/>
      <c r="L119" s="7"/>
      <c r="M119" s="7"/>
      <c r="N119" s="7"/>
      <c r="O119" s="7"/>
      <c r="P119" s="7"/>
      <c r="Q119" s="7"/>
      <c r="R119" s="7"/>
      <c r="S119" s="7"/>
      <c r="T119" s="7"/>
      <c r="U119" s="7"/>
      <c r="V119" s="7"/>
      <c r="W119" s="7"/>
    </row>
    <row r="120" spans="1:23" x14ac:dyDescent="0.3">
      <c r="A120" s="5"/>
      <c r="B120" s="7"/>
      <c r="C120" s="7"/>
      <c r="D120" s="7"/>
      <c r="E120" s="7"/>
      <c r="F120" s="7"/>
      <c r="G120" s="7"/>
      <c r="H120" s="7"/>
      <c r="I120" s="7"/>
      <c r="J120" s="7"/>
      <c r="K120" s="7"/>
      <c r="L120" s="7"/>
      <c r="M120" s="7"/>
      <c r="N120" s="7"/>
      <c r="O120" s="7"/>
      <c r="P120" s="7"/>
      <c r="Q120" s="7"/>
      <c r="R120" s="7"/>
      <c r="S120" s="7"/>
      <c r="T120" s="7"/>
      <c r="U120" s="7"/>
      <c r="V120" s="7"/>
      <c r="W120" s="7"/>
    </row>
    <row r="121" spans="1:23" x14ac:dyDescent="0.3">
      <c r="A121" s="5"/>
      <c r="B121" s="7"/>
      <c r="C121" s="7"/>
      <c r="D121" s="7"/>
      <c r="E121" s="7"/>
      <c r="F121" s="7"/>
      <c r="G121" s="7"/>
      <c r="H121" s="7"/>
      <c r="I121" s="7"/>
      <c r="J121" s="7"/>
      <c r="K121" s="7"/>
      <c r="L121" s="7"/>
      <c r="M121" s="7"/>
      <c r="N121" s="7"/>
      <c r="O121" s="7"/>
      <c r="P121" s="7"/>
      <c r="Q121" s="7"/>
      <c r="R121" s="7"/>
      <c r="S121" s="7"/>
      <c r="T121" s="7"/>
      <c r="U121" s="7"/>
      <c r="V121" s="7"/>
      <c r="W121" s="7"/>
    </row>
    <row r="122" spans="1:23" x14ac:dyDescent="0.3">
      <c r="A122" s="5"/>
      <c r="B122" s="7"/>
      <c r="C122" s="7"/>
      <c r="D122" s="7"/>
      <c r="E122" s="7"/>
      <c r="F122" s="7"/>
      <c r="G122" s="7"/>
      <c r="H122" s="7"/>
      <c r="I122" s="7"/>
      <c r="J122" s="7"/>
      <c r="K122" s="7"/>
      <c r="L122" s="7"/>
      <c r="M122" s="7"/>
      <c r="N122" s="7"/>
      <c r="O122" s="7"/>
      <c r="P122" s="7"/>
      <c r="Q122" s="7"/>
      <c r="R122" s="7"/>
      <c r="S122" s="7"/>
      <c r="T122" s="7"/>
      <c r="U122" s="7"/>
      <c r="V122" s="7"/>
      <c r="W122" s="7"/>
    </row>
    <row r="123" spans="1:23" x14ac:dyDescent="0.3">
      <c r="A123" s="5"/>
      <c r="B123" s="7"/>
      <c r="C123" s="7"/>
      <c r="D123" s="7"/>
      <c r="E123" s="7"/>
      <c r="F123" s="7"/>
      <c r="G123" s="7"/>
      <c r="H123" s="7"/>
      <c r="I123" s="7"/>
      <c r="J123" s="7"/>
      <c r="K123" s="7"/>
      <c r="L123" s="7"/>
      <c r="M123" s="7"/>
      <c r="N123" s="7"/>
      <c r="O123" s="7"/>
      <c r="P123" s="7"/>
      <c r="Q123" s="7"/>
      <c r="R123" s="7"/>
      <c r="S123" s="7"/>
      <c r="T123" s="7"/>
      <c r="U123" s="7"/>
      <c r="V123" s="7"/>
      <c r="W123" s="7"/>
    </row>
    <row r="124" spans="1:23" x14ac:dyDescent="0.3">
      <c r="A124" s="5"/>
      <c r="B124" s="7"/>
      <c r="C124" s="7"/>
      <c r="D124" s="7"/>
      <c r="E124" s="7"/>
      <c r="F124" s="7"/>
      <c r="G124" s="7"/>
      <c r="H124" s="7"/>
      <c r="I124" s="7"/>
      <c r="J124" s="7"/>
      <c r="K124" s="7"/>
      <c r="L124" s="7"/>
      <c r="M124" s="7"/>
      <c r="N124" s="7"/>
      <c r="O124" s="7"/>
      <c r="P124" s="7"/>
      <c r="Q124" s="7"/>
      <c r="R124" s="7"/>
      <c r="S124" s="7"/>
      <c r="T124" s="7"/>
      <c r="U124" s="7"/>
      <c r="V124" s="7"/>
      <c r="W124" s="7"/>
    </row>
    <row r="125" spans="1:23" x14ac:dyDescent="0.3">
      <c r="A125" s="5"/>
      <c r="B125" s="7"/>
      <c r="C125" s="7"/>
      <c r="D125" s="7"/>
      <c r="E125" s="7"/>
      <c r="F125" s="7"/>
      <c r="G125" s="7"/>
      <c r="H125" s="7"/>
      <c r="I125" s="7"/>
      <c r="J125" s="7"/>
      <c r="K125" s="7"/>
      <c r="L125" s="7"/>
      <c r="M125" s="7"/>
      <c r="N125" s="7"/>
      <c r="O125" s="7"/>
      <c r="P125" s="7"/>
      <c r="Q125" s="7"/>
      <c r="R125" s="7"/>
      <c r="S125" s="7"/>
      <c r="T125" s="7"/>
      <c r="U125" s="7"/>
      <c r="V125" s="7"/>
      <c r="W125" s="7"/>
    </row>
    <row r="126" spans="1:23" x14ac:dyDescent="0.3">
      <c r="A126" s="5"/>
      <c r="B126" s="7"/>
      <c r="C126" s="7"/>
      <c r="D126" s="7"/>
      <c r="E126" s="7"/>
      <c r="F126" s="7"/>
      <c r="G126" s="7"/>
      <c r="H126" s="7"/>
      <c r="I126" s="7"/>
      <c r="J126" s="7"/>
      <c r="K126" s="7"/>
      <c r="L126" s="7"/>
      <c r="M126" s="7"/>
      <c r="N126" s="7"/>
      <c r="O126" s="7"/>
      <c r="P126" s="7"/>
      <c r="Q126" s="7"/>
      <c r="R126" s="7"/>
      <c r="S126" s="7"/>
      <c r="T126" s="7"/>
      <c r="U126" s="7"/>
      <c r="V126" s="7"/>
      <c r="W126" s="7"/>
    </row>
    <row r="127" spans="1:23" x14ac:dyDescent="0.3">
      <c r="A127" s="5"/>
      <c r="B127" s="7"/>
      <c r="C127" s="7"/>
      <c r="D127" s="7"/>
      <c r="E127" s="7"/>
      <c r="F127" s="7"/>
      <c r="G127" s="7"/>
      <c r="H127" s="7"/>
      <c r="I127" s="7"/>
      <c r="J127" s="7"/>
      <c r="K127" s="7"/>
      <c r="L127" s="7"/>
      <c r="M127" s="7"/>
      <c r="N127" s="7"/>
      <c r="O127" s="7"/>
      <c r="P127" s="7"/>
      <c r="Q127" s="7"/>
      <c r="R127" s="7"/>
      <c r="S127" s="7"/>
      <c r="T127" s="7"/>
      <c r="U127" s="7"/>
      <c r="V127" s="7"/>
      <c r="W127" s="7"/>
    </row>
    <row r="128" spans="1:23" x14ac:dyDescent="0.3">
      <c r="A128" s="5"/>
      <c r="B128" s="7"/>
      <c r="C128" s="7"/>
      <c r="D128" s="7"/>
      <c r="E128" s="7"/>
      <c r="F128" s="7"/>
      <c r="G128" s="7"/>
      <c r="H128" s="7"/>
      <c r="I128" s="7"/>
      <c r="J128" s="7"/>
      <c r="K128" s="7"/>
      <c r="L128" s="7"/>
      <c r="M128" s="7"/>
      <c r="N128" s="7"/>
      <c r="O128" s="7"/>
      <c r="P128" s="7"/>
      <c r="Q128" s="7"/>
      <c r="R128" s="7"/>
      <c r="S128" s="7"/>
      <c r="T128" s="7"/>
      <c r="U128" s="7"/>
      <c r="V128" s="7"/>
      <c r="W128" s="7"/>
    </row>
    <row r="129" spans="1:23" x14ac:dyDescent="0.3">
      <c r="A129" s="5"/>
      <c r="B129" s="7"/>
      <c r="C129" s="7"/>
      <c r="D129" s="7"/>
      <c r="E129" s="7"/>
      <c r="F129" s="7"/>
      <c r="G129" s="7"/>
      <c r="H129" s="7"/>
      <c r="I129" s="7"/>
      <c r="J129" s="7"/>
      <c r="K129" s="7"/>
      <c r="L129" s="7"/>
      <c r="M129" s="7"/>
      <c r="N129" s="7"/>
      <c r="O129" s="7"/>
      <c r="P129" s="7"/>
      <c r="Q129" s="7"/>
      <c r="R129" s="7"/>
      <c r="S129" s="7"/>
      <c r="T129" s="7"/>
      <c r="U129" s="7"/>
      <c r="V129" s="7"/>
      <c r="W129" s="7"/>
    </row>
    <row r="130" spans="1:23" x14ac:dyDescent="0.3">
      <c r="A130" s="5"/>
      <c r="B130" s="7"/>
      <c r="C130" s="7"/>
      <c r="D130" s="7"/>
      <c r="E130" s="7"/>
      <c r="F130" s="7"/>
      <c r="G130" s="7"/>
      <c r="H130" s="7"/>
      <c r="I130" s="7"/>
      <c r="J130" s="7"/>
      <c r="K130" s="7"/>
      <c r="L130" s="7"/>
      <c r="M130" s="7"/>
      <c r="N130" s="7"/>
      <c r="O130" s="7"/>
      <c r="P130" s="7"/>
      <c r="Q130" s="7"/>
      <c r="R130" s="7"/>
      <c r="S130" s="7"/>
      <c r="T130" s="7"/>
      <c r="U130" s="7"/>
      <c r="V130" s="7"/>
      <c r="W130" s="7"/>
    </row>
    <row r="131" spans="1:23" x14ac:dyDescent="0.3">
      <c r="A131" s="5"/>
      <c r="B131" s="7"/>
      <c r="C131" s="7"/>
      <c r="D131" s="7"/>
      <c r="E131" s="7"/>
      <c r="F131" s="7"/>
      <c r="G131" s="7"/>
      <c r="H131" s="7"/>
      <c r="I131" s="7"/>
      <c r="J131" s="7"/>
      <c r="K131" s="7"/>
      <c r="L131" s="7"/>
      <c r="M131" s="7"/>
      <c r="N131" s="7"/>
      <c r="O131" s="7"/>
      <c r="P131" s="7"/>
      <c r="Q131" s="7"/>
      <c r="R131" s="7"/>
      <c r="S131" s="7"/>
      <c r="T131" s="7"/>
      <c r="U131" s="7"/>
      <c r="V131" s="7"/>
      <c r="W131" s="7"/>
    </row>
    <row r="132" spans="1:23" x14ac:dyDescent="0.3">
      <c r="A132" s="5"/>
      <c r="B132" s="7"/>
      <c r="C132" s="7"/>
      <c r="D132" s="7"/>
      <c r="E132" s="7"/>
      <c r="F132" s="7"/>
      <c r="G132" s="7"/>
      <c r="H132" s="7"/>
      <c r="I132" s="7"/>
      <c r="J132" s="7"/>
      <c r="K132" s="7"/>
      <c r="L132" s="7"/>
      <c r="M132" s="7"/>
      <c r="N132" s="7"/>
      <c r="O132" s="7"/>
      <c r="P132" s="7"/>
      <c r="Q132" s="7"/>
      <c r="R132" s="7"/>
      <c r="S132" s="7"/>
      <c r="T132" s="7"/>
      <c r="U132" s="7"/>
      <c r="V132" s="7"/>
      <c r="W132" s="7"/>
    </row>
    <row r="133" spans="1:23" x14ac:dyDescent="0.3">
      <c r="A133" s="5"/>
      <c r="B133" s="7"/>
      <c r="C133" s="7"/>
      <c r="D133" s="7"/>
      <c r="E133" s="7"/>
      <c r="F133" s="7"/>
      <c r="G133" s="7"/>
      <c r="H133" s="7"/>
      <c r="I133" s="7"/>
      <c r="J133" s="7"/>
      <c r="K133" s="7"/>
      <c r="L133" s="7"/>
      <c r="M133" s="7"/>
      <c r="N133" s="7"/>
      <c r="O133" s="7"/>
      <c r="P133" s="7"/>
      <c r="Q133" s="7"/>
      <c r="R133" s="7"/>
      <c r="S133" s="7"/>
      <c r="T133" s="7"/>
      <c r="U133" s="7"/>
      <c r="V133" s="7"/>
      <c r="W133" s="7"/>
    </row>
    <row r="134" spans="1:23" x14ac:dyDescent="0.3">
      <c r="A134" s="5"/>
      <c r="B134" s="7"/>
      <c r="C134" s="7"/>
      <c r="D134" s="7"/>
      <c r="E134" s="7"/>
      <c r="F134" s="7"/>
      <c r="G134" s="7"/>
      <c r="H134" s="7"/>
      <c r="I134" s="7"/>
      <c r="J134" s="7"/>
      <c r="K134" s="7"/>
      <c r="L134" s="7"/>
      <c r="M134" s="7"/>
      <c r="N134" s="7"/>
      <c r="O134" s="7"/>
      <c r="P134" s="7"/>
      <c r="Q134" s="7"/>
      <c r="R134" s="7"/>
      <c r="S134" s="7"/>
      <c r="T134" s="7"/>
      <c r="U134" s="7"/>
      <c r="V134" s="7"/>
      <c r="W134" s="7"/>
    </row>
    <row r="135" spans="1:23" x14ac:dyDescent="0.3">
      <c r="A135" s="5"/>
      <c r="B135" s="7"/>
      <c r="C135" s="7"/>
      <c r="D135" s="7"/>
      <c r="E135" s="7"/>
      <c r="F135" s="7"/>
      <c r="G135" s="7"/>
      <c r="H135" s="7"/>
      <c r="I135" s="7"/>
      <c r="J135" s="7"/>
      <c r="K135" s="7"/>
      <c r="L135" s="7"/>
      <c r="M135" s="7"/>
      <c r="N135" s="7"/>
      <c r="O135" s="7"/>
      <c r="P135" s="7"/>
      <c r="Q135" s="7"/>
      <c r="R135" s="7"/>
      <c r="S135" s="7"/>
      <c r="T135" s="7"/>
      <c r="U135" s="7"/>
      <c r="V135" s="7"/>
      <c r="W135" s="7"/>
    </row>
    <row r="136" spans="1:23" x14ac:dyDescent="0.3">
      <c r="A136" s="5"/>
      <c r="B136" s="7"/>
      <c r="C136" s="7"/>
      <c r="D136" s="7"/>
      <c r="E136" s="7"/>
      <c r="F136" s="7"/>
      <c r="G136" s="7"/>
      <c r="H136" s="7"/>
      <c r="I136" s="7"/>
      <c r="J136" s="7"/>
      <c r="K136" s="7"/>
      <c r="L136" s="7"/>
      <c r="M136" s="7"/>
      <c r="N136" s="7"/>
      <c r="O136" s="7"/>
      <c r="P136" s="7"/>
      <c r="Q136" s="7"/>
      <c r="R136" s="7"/>
      <c r="S136" s="7"/>
      <c r="T136" s="7"/>
      <c r="U136" s="7"/>
      <c r="V136" s="7"/>
      <c r="W136" s="7"/>
    </row>
    <row r="137" spans="1:23" x14ac:dyDescent="0.3">
      <c r="A137" s="5"/>
      <c r="B137" s="7"/>
      <c r="C137" s="7"/>
      <c r="D137" s="7"/>
      <c r="E137" s="7"/>
      <c r="F137" s="7"/>
      <c r="G137" s="7"/>
      <c r="H137" s="7"/>
      <c r="I137" s="7"/>
      <c r="J137" s="7"/>
      <c r="K137" s="7"/>
      <c r="L137" s="7"/>
      <c r="M137" s="7"/>
      <c r="N137" s="7"/>
      <c r="O137" s="7"/>
      <c r="P137" s="7"/>
      <c r="Q137" s="7"/>
      <c r="R137" s="7"/>
      <c r="S137" s="7"/>
      <c r="T137" s="7"/>
      <c r="U137" s="7"/>
      <c r="V137" s="7"/>
      <c r="W137" s="7"/>
    </row>
    <row r="138" spans="1:23" x14ac:dyDescent="0.3">
      <c r="A138" s="5"/>
      <c r="B138" s="7"/>
      <c r="C138" s="7"/>
      <c r="D138" s="7"/>
      <c r="E138" s="7"/>
      <c r="F138" s="7"/>
      <c r="G138" s="7"/>
      <c r="H138" s="7"/>
      <c r="I138" s="7"/>
      <c r="J138" s="7"/>
      <c r="K138" s="7"/>
      <c r="L138" s="7"/>
      <c r="M138" s="7"/>
      <c r="N138" s="7"/>
      <c r="O138" s="7"/>
      <c r="P138" s="7"/>
      <c r="Q138" s="7"/>
      <c r="R138" s="7"/>
      <c r="S138" s="7"/>
      <c r="T138" s="7"/>
      <c r="U138" s="7"/>
      <c r="V138" s="7"/>
      <c r="W138" s="7"/>
    </row>
    <row r="139" spans="1:23" x14ac:dyDescent="0.3">
      <c r="A139" s="5"/>
      <c r="B139" s="7"/>
      <c r="C139" s="7"/>
      <c r="D139" s="7"/>
      <c r="E139" s="7"/>
      <c r="F139" s="7"/>
      <c r="G139" s="7"/>
      <c r="H139" s="7"/>
      <c r="I139" s="7"/>
      <c r="J139" s="7"/>
      <c r="K139" s="7"/>
      <c r="L139" s="7"/>
      <c r="M139" s="7"/>
      <c r="N139" s="7"/>
      <c r="O139" s="7"/>
      <c r="P139" s="7"/>
      <c r="Q139" s="7"/>
      <c r="R139" s="7"/>
      <c r="S139" s="7"/>
      <c r="T139" s="7"/>
      <c r="U139" s="7"/>
      <c r="V139" s="7"/>
      <c r="W139" s="7"/>
    </row>
    <row r="140" spans="1:23" x14ac:dyDescent="0.3">
      <c r="A140" s="5"/>
      <c r="B140" s="7"/>
      <c r="C140" s="7"/>
      <c r="D140" s="7"/>
      <c r="E140" s="7"/>
      <c r="F140" s="7"/>
      <c r="G140" s="7"/>
      <c r="H140" s="7"/>
      <c r="I140" s="7"/>
      <c r="J140" s="7"/>
      <c r="K140" s="7"/>
      <c r="L140" s="7"/>
      <c r="M140" s="7"/>
      <c r="N140" s="7"/>
      <c r="O140" s="7"/>
      <c r="P140" s="7"/>
      <c r="Q140" s="7"/>
      <c r="R140" s="7"/>
      <c r="S140" s="7"/>
      <c r="T140" s="7"/>
      <c r="U140" s="7"/>
      <c r="V140" s="7"/>
      <c r="W140" s="7"/>
    </row>
    <row r="141" spans="1:23" x14ac:dyDescent="0.3">
      <c r="A141" s="5"/>
      <c r="B141" s="7"/>
      <c r="C141" s="7"/>
      <c r="D141" s="7"/>
      <c r="E141" s="7"/>
      <c r="F141" s="7"/>
      <c r="G141" s="7"/>
      <c r="H141" s="7"/>
      <c r="I141" s="7"/>
      <c r="J141" s="7"/>
      <c r="K141" s="7"/>
      <c r="L141" s="7"/>
      <c r="M141" s="7"/>
      <c r="N141" s="7"/>
      <c r="O141" s="7"/>
      <c r="P141" s="7"/>
      <c r="Q141" s="7"/>
      <c r="R141" s="7"/>
      <c r="S141" s="7"/>
      <c r="T141" s="7"/>
      <c r="U141" s="7"/>
      <c r="V141" s="7"/>
      <c r="W141" s="7"/>
    </row>
    <row r="142" spans="1:23" x14ac:dyDescent="0.3">
      <c r="A142" s="5"/>
      <c r="B142" s="7"/>
      <c r="C142" s="7"/>
      <c r="D142" s="7"/>
      <c r="E142" s="7"/>
      <c r="F142" s="7"/>
      <c r="G142" s="7"/>
      <c r="H142" s="7"/>
      <c r="I142" s="7"/>
      <c r="J142" s="7"/>
      <c r="K142" s="7"/>
      <c r="L142" s="7"/>
      <c r="M142" s="7"/>
      <c r="N142" s="7"/>
      <c r="O142" s="7"/>
      <c r="P142" s="7"/>
      <c r="Q142" s="7"/>
      <c r="R142" s="7"/>
      <c r="S142" s="7"/>
      <c r="T142" s="7"/>
      <c r="U142" s="7"/>
      <c r="V142" s="7"/>
      <c r="W142" s="7"/>
    </row>
    <row r="143" spans="1:23" x14ac:dyDescent="0.3">
      <c r="A143" s="5"/>
      <c r="B143" s="7"/>
      <c r="C143" s="7"/>
      <c r="D143" s="7"/>
      <c r="E143" s="7"/>
      <c r="F143" s="7"/>
      <c r="G143" s="7"/>
      <c r="H143" s="7"/>
      <c r="I143" s="7"/>
      <c r="J143" s="7"/>
      <c r="K143" s="7"/>
      <c r="L143" s="7"/>
      <c r="M143" s="7"/>
      <c r="N143" s="7"/>
      <c r="O143" s="7"/>
      <c r="P143" s="7"/>
      <c r="Q143" s="7"/>
      <c r="R143" s="7"/>
      <c r="S143" s="7"/>
      <c r="T143" s="7"/>
      <c r="U143" s="7"/>
      <c r="V143" s="7"/>
      <c r="W143" s="7"/>
    </row>
    <row r="144" spans="1:23" x14ac:dyDescent="0.3">
      <c r="A144" s="5"/>
      <c r="B144" s="7"/>
      <c r="C144" s="7"/>
      <c r="D144" s="7"/>
      <c r="E144" s="7"/>
      <c r="F144" s="7"/>
      <c r="G144" s="7"/>
      <c r="H144" s="7"/>
      <c r="I144" s="7"/>
      <c r="J144" s="7"/>
      <c r="K144" s="7"/>
      <c r="L144" s="7"/>
      <c r="M144" s="7"/>
      <c r="N144" s="7"/>
      <c r="O144" s="7"/>
      <c r="P144" s="7"/>
      <c r="Q144" s="7"/>
      <c r="R144" s="7"/>
      <c r="S144" s="7"/>
      <c r="T144" s="7"/>
      <c r="U144" s="7"/>
      <c r="V144" s="7"/>
      <c r="W144" s="7"/>
    </row>
    <row r="145" spans="1:23" x14ac:dyDescent="0.3">
      <c r="A145" s="5"/>
      <c r="B145" s="7"/>
      <c r="C145" s="7"/>
      <c r="D145" s="7"/>
      <c r="E145" s="7"/>
      <c r="F145" s="7"/>
      <c r="G145" s="7"/>
      <c r="H145" s="7"/>
      <c r="I145" s="7"/>
      <c r="J145" s="7"/>
      <c r="K145" s="7"/>
      <c r="L145" s="7"/>
      <c r="M145" s="7"/>
      <c r="N145" s="7"/>
      <c r="O145" s="7"/>
      <c r="P145" s="7"/>
      <c r="Q145" s="7"/>
      <c r="R145" s="7"/>
      <c r="S145" s="7"/>
      <c r="T145" s="7"/>
      <c r="U145" s="7"/>
      <c r="V145" s="7"/>
      <c r="W145" s="7"/>
    </row>
    <row r="146" spans="1:23" x14ac:dyDescent="0.3">
      <c r="A146" s="5"/>
      <c r="B146" s="7"/>
      <c r="C146" s="7"/>
      <c r="D146" s="7"/>
      <c r="E146" s="7"/>
      <c r="F146" s="7"/>
      <c r="G146" s="7"/>
      <c r="H146" s="7"/>
      <c r="I146" s="7"/>
      <c r="J146" s="7"/>
      <c r="K146" s="7"/>
      <c r="L146" s="7"/>
      <c r="M146" s="7"/>
      <c r="N146" s="7"/>
      <c r="O146" s="7"/>
      <c r="P146" s="7"/>
      <c r="Q146" s="7"/>
      <c r="R146" s="7"/>
      <c r="S146" s="7"/>
      <c r="T146" s="7"/>
      <c r="U146" s="7"/>
      <c r="V146" s="7"/>
      <c r="W146" s="7"/>
    </row>
    <row r="147" spans="1:23" x14ac:dyDescent="0.3">
      <c r="A147" s="5"/>
      <c r="B147" s="7"/>
      <c r="C147" s="7"/>
      <c r="D147" s="7"/>
      <c r="E147" s="7"/>
      <c r="F147" s="7"/>
      <c r="G147" s="7"/>
      <c r="H147" s="7"/>
      <c r="I147" s="7"/>
      <c r="J147" s="7"/>
      <c r="K147" s="7"/>
      <c r="L147" s="7"/>
      <c r="M147" s="7"/>
      <c r="N147" s="7"/>
      <c r="O147" s="7"/>
      <c r="P147" s="7"/>
      <c r="Q147" s="7"/>
      <c r="R147" s="7"/>
      <c r="S147" s="7"/>
      <c r="T147" s="7"/>
      <c r="U147" s="7"/>
      <c r="V147" s="7"/>
      <c r="W147" s="7"/>
    </row>
    <row r="148" spans="1:23" x14ac:dyDescent="0.3">
      <c r="A148" s="5"/>
      <c r="B148" s="7"/>
      <c r="C148" s="7"/>
      <c r="D148" s="7"/>
      <c r="E148" s="7"/>
      <c r="F148" s="7"/>
      <c r="G148" s="7"/>
      <c r="H148" s="7"/>
      <c r="I148" s="7"/>
      <c r="J148" s="7"/>
      <c r="K148" s="7"/>
      <c r="L148" s="7"/>
      <c r="M148" s="7"/>
      <c r="N148" s="7"/>
      <c r="O148" s="7"/>
      <c r="P148" s="7"/>
      <c r="Q148" s="7"/>
      <c r="R148" s="7"/>
      <c r="S148" s="7"/>
      <c r="T148" s="7"/>
      <c r="U148" s="7"/>
      <c r="V148" s="7"/>
      <c r="W148" s="7"/>
    </row>
    <row r="149" spans="1:23" x14ac:dyDescent="0.3">
      <c r="A149" s="5"/>
      <c r="B149" s="7"/>
      <c r="C149" s="7"/>
      <c r="D149" s="7"/>
      <c r="E149" s="7"/>
      <c r="F149" s="7"/>
      <c r="G149" s="7"/>
      <c r="H149" s="7"/>
      <c r="I149" s="7"/>
      <c r="J149" s="7"/>
      <c r="K149" s="7"/>
      <c r="L149" s="7"/>
      <c r="M149" s="7"/>
      <c r="N149" s="7"/>
      <c r="O149" s="7"/>
      <c r="P149" s="7"/>
      <c r="Q149" s="7"/>
      <c r="R149" s="7"/>
      <c r="S149" s="7"/>
      <c r="T149" s="7"/>
      <c r="U149" s="7"/>
      <c r="V149" s="7"/>
      <c r="W149" s="7"/>
    </row>
    <row r="150" spans="1:23" x14ac:dyDescent="0.3">
      <c r="A150" s="5"/>
      <c r="B150" s="7"/>
      <c r="C150" s="7"/>
      <c r="D150" s="7"/>
      <c r="E150" s="7"/>
      <c r="F150" s="7"/>
      <c r="G150" s="7"/>
      <c r="H150" s="7"/>
      <c r="I150" s="7"/>
      <c r="J150" s="7"/>
      <c r="K150" s="7"/>
      <c r="L150" s="7"/>
      <c r="M150" s="7"/>
      <c r="N150" s="7"/>
      <c r="O150" s="7"/>
      <c r="P150" s="7"/>
      <c r="Q150" s="7"/>
      <c r="R150" s="7"/>
      <c r="S150" s="7"/>
      <c r="T150" s="7"/>
      <c r="U150" s="7"/>
      <c r="V150" s="7"/>
      <c r="W150" s="7"/>
    </row>
    <row r="151" spans="1:23" x14ac:dyDescent="0.3">
      <c r="A151" s="5"/>
      <c r="B151" s="7"/>
      <c r="C151" s="7"/>
      <c r="D151" s="7"/>
      <c r="E151" s="7"/>
      <c r="F151" s="7"/>
      <c r="G151" s="7"/>
      <c r="H151" s="7"/>
      <c r="I151" s="7"/>
      <c r="J151" s="7"/>
      <c r="K151" s="7"/>
      <c r="L151" s="7"/>
      <c r="M151" s="7"/>
      <c r="N151" s="7"/>
      <c r="O151" s="7"/>
      <c r="P151" s="7"/>
      <c r="Q151" s="7"/>
      <c r="R151" s="7"/>
      <c r="S151" s="7"/>
      <c r="T151" s="7"/>
      <c r="U151" s="7"/>
      <c r="V151" s="7"/>
      <c r="W151" s="7"/>
    </row>
    <row r="152" spans="1:23" x14ac:dyDescent="0.3">
      <c r="A152" s="5"/>
      <c r="B152" s="7"/>
      <c r="C152" s="7"/>
      <c r="D152" s="7"/>
      <c r="E152" s="7"/>
      <c r="F152" s="7"/>
      <c r="G152" s="7"/>
      <c r="H152" s="7"/>
      <c r="I152" s="7"/>
      <c r="J152" s="7"/>
      <c r="K152" s="7"/>
      <c r="L152" s="7"/>
      <c r="M152" s="7"/>
      <c r="N152" s="7"/>
      <c r="O152" s="7"/>
      <c r="P152" s="7"/>
      <c r="Q152" s="7"/>
      <c r="R152" s="7"/>
      <c r="S152" s="7"/>
      <c r="T152" s="7"/>
      <c r="U152" s="7"/>
      <c r="V152" s="7"/>
      <c r="W152" s="7"/>
    </row>
    <row r="153" spans="1:23" x14ac:dyDescent="0.3">
      <c r="A153" s="5"/>
      <c r="B153" s="7"/>
      <c r="C153" s="7"/>
      <c r="D153" s="7"/>
      <c r="E153" s="7"/>
      <c r="F153" s="7"/>
      <c r="G153" s="7"/>
      <c r="H153" s="7"/>
      <c r="I153" s="7"/>
      <c r="J153" s="7"/>
      <c r="K153" s="7"/>
      <c r="L153" s="7"/>
      <c r="M153" s="7"/>
      <c r="N153" s="7"/>
      <c r="O153" s="7"/>
      <c r="P153" s="7"/>
      <c r="Q153" s="7"/>
      <c r="R153" s="7"/>
      <c r="S153" s="7"/>
      <c r="T153" s="7"/>
      <c r="U153" s="7"/>
      <c r="V153" s="7"/>
      <c r="W153" s="7"/>
    </row>
    <row r="154" spans="1:23" x14ac:dyDescent="0.3">
      <c r="A154" s="5"/>
      <c r="B154" s="7"/>
      <c r="C154" s="7"/>
      <c r="D154" s="7"/>
      <c r="E154" s="7"/>
      <c r="F154" s="7"/>
      <c r="G154" s="7"/>
      <c r="H154" s="7"/>
      <c r="I154" s="7"/>
      <c r="J154" s="7"/>
      <c r="K154" s="7"/>
      <c r="L154" s="7"/>
      <c r="M154" s="7"/>
      <c r="N154" s="7"/>
      <c r="O154" s="7"/>
      <c r="P154" s="7"/>
      <c r="Q154" s="7"/>
      <c r="R154" s="7"/>
      <c r="S154" s="7"/>
      <c r="T154" s="7"/>
      <c r="U154" s="7"/>
      <c r="V154" s="7"/>
      <c r="W154" s="7"/>
    </row>
    <row r="155" spans="1:23" x14ac:dyDescent="0.3">
      <c r="A155" s="5"/>
      <c r="B155" s="7"/>
      <c r="C155" s="7"/>
      <c r="D155" s="7"/>
      <c r="E155" s="7"/>
      <c r="F155" s="7"/>
      <c r="G155" s="7"/>
      <c r="H155" s="7"/>
      <c r="I155" s="7"/>
      <c r="J155" s="7"/>
      <c r="K155" s="7"/>
      <c r="L155" s="7"/>
      <c r="M155" s="7"/>
      <c r="N155" s="7"/>
      <c r="O155" s="7"/>
      <c r="P155" s="7"/>
      <c r="Q155" s="7"/>
      <c r="R155" s="7"/>
      <c r="S155" s="7"/>
      <c r="T155" s="7"/>
      <c r="U155" s="7"/>
      <c r="V155" s="7"/>
      <c r="W155" s="7"/>
    </row>
    <row r="156" spans="1:23" x14ac:dyDescent="0.3">
      <c r="A156" s="5"/>
      <c r="B156" s="7"/>
      <c r="C156" s="7"/>
      <c r="D156" s="7"/>
      <c r="E156" s="7"/>
      <c r="F156" s="7"/>
      <c r="G156" s="7"/>
      <c r="H156" s="7"/>
      <c r="I156" s="7"/>
      <c r="J156" s="7"/>
      <c r="K156" s="7"/>
      <c r="L156" s="7"/>
      <c r="M156" s="7"/>
      <c r="N156" s="7"/>
      <c r="O156" s="7"/>
      <c r="P156" s="7"/>
      <c r="Q156" s="7"/>
      <c r="R156" s="7"/>
      <c r="S156" s="7"/>
      <c r="T156" s="7"/>
      <c r="U156" s="7"/>
      <c r="V156" s="7"/>
      <c r="W156" s="7"/>
    </row>
    <row r="157" spans="1:23" x14ac:dyDescent="0.3">
      <c r="A157" s="5"/>
      <c r="B157" s="7"/>
      <c r="C157" s="7"/>
      <c r="D157" s="7"/>
      <c r="E157" s="7"/>
      <c r="F157" s="7"/>
      <c r="G157" s="7"/>
      <c r="H157" s="7"/>
      <c r="I157" s="7"/>
      <c r="J157" s="7"/>
      <c r="K157" s="7"/>
      <c r="L157" s="7"/>
      <c r="M157" s="7"/>
      <c r="N157" s="7"/>
      <c r="O157" s="7"/>
      <c r="P157" s="7"/>
      <c r="Q157" s="7"/>
      <c r="R157" s="7"/>
      <c r="S157" s="7"/>
      <c r="T157" s="7"/>
      <c r="U157" s="7"/>
      <c r="V157" s="7"/>
      <c r="W157" s="7"/>
    </row>
    <row r="158" spans="1:23" x14ac:dyDescent="0.3">
      <c r="A158" s="5"/>
      <c r="B158" s="7"/>
      <c r="C158" s="7"/>
      <c r="D158" s="7"/>
      <c r="E158" s="7"/>
      <c r="F158" s="7"/>
      <c r="G158" s="7"/>
      <c r="H158" s="7"/>
      <c r="I158" s="7"/>
      <c r="J158" s="7"/>
      <c r="K158" s="7"/>
      <c r="L158" s="7"/>
      <c r="M158" s="7"/>
      <c r="N158" s="7"/>
      <c r="O158" s="7"/>
      <c r="P158" s="7"/>
      <c r="Q158" s="7"/>
      <c r="R158" s="7"/>
      <c r="S158" s="7"/>
      <c r="T158" s="7"/>
      <c r="U158" s="7"/>
      <c r="V158" s="7"/>
      <c r="W158" s="7"/>
    </row>
    <row r="159" spans="1:23" x14ac:dyDescent="0.3">
      <c r="A159" s="5"/>
      <c r="B159" s="7"/>
      <c r="C159" s="7"/>
      <c r="D159" s="7"/>
      <c r="E159" s="7"/>
      <c r="F159" s="7"/>
      <c r="G159" s="7"/>
      <c r="H159" s="7"/>
      <c r="I159" s="7"/>
      <c r="J159" s="7"/>
      <c r="K159" s="7"/>
      <c r="L159" s="7"/>
      <c r="M159" s="7"/>
      <c r="N159" s="7"/>
      <c r="O159" s="7"/>
      <c r="P159" s="7"/>
      <c r="Q159" s="7"/>
      <c r="R159" s="7"/>
      <c r="S159" s="7"/>
      <c r="T159" s="7"/>
      <c r="U159" s="7"/>
      <c r="V159" s="7"/>
      <c r="W159" s="7"/>
    </row>
    <row r="160" spans="1:23" x14ac:dyDescent="0.3">
      <c r="A160" s="5"/>
      <c r="B160" s="7"/>
      <c r="C160" s="7"/>
      <c r="D160" s="7"/>
      <c r="E160" s="7"/>
      <c r="F160" s="7"/>
      <c r="G160" s="7"/>
      <c r="H160" s="7"/>
      <c r="I160" s="7"/>
      <c r="J160" s="7"/>
      <c r="K160" s="7"/>
      <c r="L160" s="7"/>
      <c r="M160" s="7"/>
      <c r="N160" s="7"/>
      <c r="O160" s="7"/>
      <c r="P160" s="7"/>
      <c r="Q160" s="7"/>
      <c r="R160" s="7"/>
      <c r="S160" s="7"/>
      <c r="T160" s="7"/>
      <c r="U160" s="7"/>
      <c r="V160" s="7"/>
      <c r="W160" s="7"/>
    </row>
    <row r="161" spans="1:23" x14ac:dyDescent="0.3">
      <c r="A161" s="5"/>
      <c r="B161" s="7"/>
      <c r="C161" s="7"/>
      <c r="D161" s="7"/>
      <c r="E161" s="7"/>
      <c r="F161" s="7"/>
      <c r="G161" s="7"/>
      <c r="H161" s="7"/>
      <c r="I161" s="7"/>
      <c r="J161" s="7"/>
      <c r="K161" s="7"/>
      <c r="L161" s="7"/>
      <c r="M161" s="7"/>
      <c r="N161" s="7"/>
      <c r="O161" s="7"/>
      <c r="P161" s="7"/>
      <c r="Q161" s="7"/>
      <c r="R161" s="7"/>
      <c r="S161" s="7"/>
      <c r="T161" s="7"/>
      <c r="U161" s="7"/>
      <c r="V161" s="7"/>
      <c r="W161" s="7"/>
    </row>
    <row r="162" spans="1:23" x14ac:dyDescent="0.3">
      <c r="A162" s="5"/>
      <c r="B162" s="7"/>
      <c r="C162" s="7"/>
      <c r="D162" s="7"/>
      <c r="E162" s="7"/>
      <c r="F162" s="7"/>
      <c r="G162" s="7"/>
      <c r="H162" s="7"/>
      <c r="I162" s="7"/>
      <c r="J162" s="7"/>
      <c r="K162" s="7"/>
      <c r="L162" s="7"/>
      <c r="M162" s="7"/>
      <c r="N162" s="7"/>
      <c r="O162" s="7"/>
      <c r="P162" s="7"/>
      <c r="Q162" s="7"/>
      <c r="R162" s="7"/>
      <c r="S162" s="7"/>
      <c r="T162" s="7"/>
      <c r="U162" s="7"/>
      <c r="V162" s="7"/>
      <c r="W162" s="7"/>
    </row>
    <row r="163" spans="1:23" x14ac:dyDescent="0.3">
      <c r="A163" s="5"/>
      <c r="B163" s="7"/>
      <c r="C163" s="7"/>
      <c r="D163" s="7"/>
      <c r="E163" s="7"/>
      <c r="F163" s="7"/>
      <c r="G163" s="7"/>
      <c r="H163" s="7"/>
      <c r="I163" s="7"/>
      <c r="J163" s="7"/>
      <c r="K163" s="7"/>
      <c r="L163" s="7"/>
      <c r="M163" s="7"/>
      <c r="N163" s="7"/>
      <c r="O163" s="7"/>
      <c r="P163" s="7"/>
      <c r="Q163" s="7"/>
      <c r="R163" s="7"/>
      <c r="S163" s="7"/>
      <c r="T163" s="7"/>
      <c r="U163" s="7"/>
      <c r="V163" s="7"/>
      <c r="W163" s="7"/>
    </row>
    <row r="164" spans="1:23" x14ac:dyDescent="0.3">
      <c r="A164" s="5"/>
      <c r="B164" s="7"/>
      <c r="C164" s="7"/>
      <c r="D164" s="7"/>
      <c r="E164" s="7"/>
      <c r="F164" s="7"/>
      <c r="G164" s="7"/>
      <c r="H164" s="7"/>
      <c r="I164" s="7"/>
      <c r="J164" s="7"/>
      <c r="K164" s="7"/>
      <c r="L164" s="7"/>
      <c r="M164" s="7"/>
      <c r="N164" s="7"/>
      <c r="O164" s="7"/>
      <c r="P164" s="7"/>
      <c r="Q164" s="7"/>
      <c r="R164" s="7"/>
      <c r="S164" s="7"/>
      <c r="T164" s="7"/>
      <c r="U164" s="7"/>
      <c r="V164" s="7"/>
      <c r="W164" s="7"/>
    </row>
    <row r="165" spans="1:23" x14ac:dyDescent="0.3">
      <c r="A165" s="5"/>
      <c r="B165" s="7"/>
      <c r="C165" s="7"/>
      <c r="D165" s="7"/>
      <c r="E165" s="7"/>
      <c r="F165" s="7"/>
      <c r="G165" s="7"/>
      <c r="H165" s="7"/>
      <c r="I165" s="7"/>
      <c r="J165" s="7"/>
      <c r="K165" s="7"/>
      <c r="L165" s="7"/>
      <c r="M165" s="7"/>
      <c r="N165" s="7"/>
      <c r="O165" s="7"/>
      <c r="P165" s="7"/>
      <c r="Q165" s="7"/>
      <c r="R165" s="7"/>
      <c r="S165" s="7"/>
      <c r="T165" s="7"/>
      <c r="U165" s="7"/>
      <c r="V165" s="7"/>
      <c r="W165" s="7"/>
    </row>
    <row r="166" spans="1:23" x14ac:dyDescent="0.3">
      <c r="A166" s="5"/>
      <c r="B166" s="7"/>
      <c r="C166" s="7"/>
      <c r="D166" s="7"/>
      <c r="E166" s="7"/>
      <c r="F166" s="7"/>
      <c r="G166" s="7"/>
      <c r="H166" s="7"/>
      <c r="I166" s="7"/>
      <c r="J166" s="7"/>
      <c r="K166" s="7"/>
      <c r="L166" s="7"/>
      <c r="M166" s="7"/>
      <c r="N166" s="7"/>
      <c r="O166" s="7"/>
      <c r="P166" s="7"/>
      <c r="Q166" s="7"/>
      <c r="R166" s="7"/>
      <c r="S166" s="7"/>
      <c r="T166" s="7"/>
      <c r="U166" s="7"/>
      <c r="V166" s="7"/>
      <c r="W166" s="7"/>
    </row>
    <row r="167" spans="1:23" x14ac:dyDescent="0.3">
      <c r="A167" s="5"/>
      <c r="B167" s="7"/>
      <c r="C167" s="7"/>
      <c r="D167" s="7"/>
      <c r="E167" s="7"/>
      <c r="F167" s="7"/>
      <c r="G167" s="7"/>
      <c r="H167" s="7"/>
      <c r="I167" s="7"/>
      <c r="J167" s="7"/>
      <c r="K167" s="7"/>
      <c r="L167" s="7"/>
      <c r="M167" s="7"/>
      <c r="N167" s="7"/>
      <c r="O167" s="7"/>
      <c r="P167" s="7"/>
      <c r="Q167" s="7"/>
      <c r="R167" s="7"/>
      <c r="S167" s="7"/>
      <c r="T167" s="7"/>
      <c r="U167" s="7"/>
      <c r="V167" s="7"/>
      <c r="W167" s="7"/>
    </row>
    <row r="168" spans="1:23" x14ac:dyDescent="0.3">
      <c r="A168" s="5"/>
      <c r="B168" s="7"/>
      <c r="C168" s="7"/>
      <c r="D168" s="7"/>
      <c r="E168" s="7"/>
      <c r="F168" s="7"/>
      <c r="G168" s="7"/>
      <c r="H168" s="7"/>
      <c r="I168" s="7"/>
      <c r="J168" s="7"/>
      <c r="K168" s="7"/>
      <c r="L168" s="7"/>
      <c r="M168" s="7"/>
      <c r="N168" s="7"/>
      <c r="O168" s="7"/>
      <c r="P168" s="7"/>
      <c r="Q168" s="7"/>
      <c r="R168" s="7"/>
      <c r="S168" s="7"/>
      <c r="T168" s="7"/>
      <c r="U168" s="7"/>
      <c r="V168" s="7"/>
      <c r="W168" s="7"/>
    </row>
    <row r="169" spans="1:23" x14ac:dyDescent="0.3">
      <c r="A169" s="5"/>
      <c r="B169" s="7"/>
      <c r="C169" s="7"/>
      <c r="D169" s="7"/>
      <c r="E169" s="7"/>
      <c r="F169" s="7"/>
      <c r="G169" s="7"/>
      <c r="H169" s="7"/>
      <c r="I169" s="7"/>
      <c r="J169" s="7"/>
      <c r="K169" s="7"/>
      <c r="L169" s="7"/>
      <c r="M169" s="7"/>
      <c r="N169" s="7"/>
      <c r="O169" s="7"/>
      <c r="P169" s="7"/>
      <c r="Q169" s="7"/>
      <c r="R169" s="7"/>
      <c r="S169" s="7"/>
      <c r="T169" s="7"/>
      <c r="U169" s="7"/>
      <c r="V169" s="7"/>
      <c r="W169" s="7"/>
    </row>
    <row r="170" spans="1:23" x14ac:dyDescent="0.3">
      <c r="A170" s="5"/>
      <c r="B170" s="7"/>
      <c r="C170" s="7"/>
      <c r="D170" s="7"/>
      <c r="E170" s="7"/>
      <c r="F170" s="7"/>
      <c r="G170" s="7"/>
      <c r="H170" s="7"/>
      <c r="I170" s="7"/>
      <c r="J170" s="7"/>
      <c r="K170" s="7"/>
      <c r="L170" s="7"/>
      <c r="M170" s="7"/>
      <c r="N170" s="7"/>
      <c r="O170" s="7"/>
      <c r="P170" s="7"/>
      <c r="Q170" s="7"/>
      <c r="R170" s="7"/>
      <c r="S170" s="7"/>
      <c r="T170" s="7"/>
      <c r="U170" s="7"/>
      <c r="V170" s="7"/>
      <c r="W170" s="7"/>
    </row>
    <row r="171" spans="1:23" x14ac:dyDescent="0.3">
      <c r="A171" s="5"/>
      <c r="B171" s="7"/>
      <c r="C171" s="7"/>
      <c r="D171" s="7"/>
      <c r="E171" s="7"/>
      <c r="F171" s="7"/>
      <c r="G171" s="7"/>
      <c r="H171" s="7"/>
      <c r="I171" s="7"/>
      <c r="J171" s="7"/>
      <c r="K171" s="7"/>
      <c r="L171" s="7"/>
      <c r="M171" s="7"/>
      <c r="N171" s="7"/>
      <c r="O171" s="7"/>
      <c r="P171" s="7"/>
      <c r="Q171" s="7"/>
      <c r="R171" s="7"/>
      <c r="S171" s="7"/>
      <c r="T171" s="7"/>
      <c r="U171" s="7"/>
      <c r="V171" s="7"/>
      <c r="W171" s="7"/>
    </row>
    <row r="172" spans="1:23" x14ac:dyDescent="0.3">
      <c r="A172" s="5"/>
      <c r="B172" s="7"/>
      <c r="C172" s="7"/>
      <c r="D172" s="7"/>
      <c r="E172" s="7"/>
      <c r="F172" s="7"/>
      <c r="G172" s="7"/>
      <c r="H172" s="7"/>
      <c r="I172" s="7"/>
      <c r="J172" s="7"/>
      <c r="K172" s="7"/>
      <c r="L172" s="7"/>
      <c r="M172" s="7"/>
      <c r="N172" s="7"/>
      <c r="O172" s="7"/>
      <c r="P172" s="7"/>
      <c r="Q172" s="7"/>
      <c r="R172" s="7"/>
      <c r="S172" s="7"/>
      <c r="T172" s="7"/>
      <c r="U172" s="7"/>
      <c r="V172" s="7"/>
      <c r="W172" s="7"/>
    </row>
    <row r="173" spans="1:23" x14ac:dyDescent="0.3">
      <c r="A173" s="5"/>
      <c r="B173" s="7"/>
      <c r="C173" s="7"/>
      <c r="D173" s="7"/>
      <c r="E173" s="7"/>
      <c r="F173" s="7"/>
      <c r="G173" s="7"/>
      <c r="H173" s="7"/>
      <c r="I173" s="7"/>
      <c r="J173" s="7"/>
      <c r="K173" s="7"/>
      <c r="L173" s="7"/>
      <c r="M173" s="7"/>
      <c r="N173" s="7"/>
      <c r="O173" s="7"/>
      <c r="P173" s="7"/>
      <c r="Q173" s="7"/>
      <c r="R173" s="7"/>
      <c r="S173" s="7"/>
      <c r="T173" s="7"/>
      <c r="U173" s="7"/>
      <c r="V173" s="7"/>
      <c r="W173" s="7"/>
    </row>
    <row r="174" spans="1:23" x14ac:dyDescent="0.3">
      <c r="A174" s="5"/>
      <c r="B174" s="7"/>
      <c r="C174" s="7"/>
      <c r="D174" s="7"/>
      <c r="E174" s="7"/>
      <c r="F174" s="7"/>
      <c r="G174" s="7"/>
      <c r="H174" s="7"/>
      <c r="I174" s="7"/>
      <c r="J174" s="7"/>
      <c r="K174" s="7"/>
      <c r="L174" s="7"/>
      <c r="M174" s="7"/>
      <c r="N174" s="7"/>
      <c r="O174" s="7"/>
      <c r="P174" s="7"/>
      <c r="Q174" s="7"/>
      <c r="R174" s="7"/>
      <c r="S174" s="7"/>
      <c r="T174" s="7"/>
      <c r="U174" s="7"/>
      <c r="V174" s="7"/>
      <c r="W174" s="7"/>
    </row>
    <row r="175" spans="1:23" x14ac:dyDescent="0.3">
      <c r="A175" s="5"/>
      <c r="B175" s="7"/>
      <c r="C175" s="7"/>
      <c r="D175" s="7"/>
      <c r="E175" s="7"/>
      <c r="F175" s="7"/>
      <c r="G175" s="7"/>
      <c r="H175" s="7"/>
      <c r="I175" s="7"/>
      <c r="J175" s="7"/>
      <c r="K175" s="7"/>
      <c r="L175" s="7"/>
      <c r="M175" s="7"/>
      <c r="N175" s="7"/>
      <c r="O175" s="7"/>
      <c r="P175" s="7"/>
      <c r="Q175" s="7"/>
      <c r="R175" s="7"/>
      <c r="S175" s="7"/>
      <c r="T175" s="7"/>
      <c r="U175" s="7"/>
      <c r="V175" s="7"/>
      <c r="W175" s="7"/>
    </row>
    <row r="176" spans="1:23" x14ac:dyDescent="0.3">
      <c r="A176" s="5"/>
      <c r="B176" s="7"/>
      <c r="C176" s="7"/>
      <c r="D176" s="7"/>
      <c r="E176" s="7"/>
      <c r="F176" s="7"/>
      <c r="G176" s="7"/>
      <c r="H176" s="7"/>
      <c r="I176" s="7"/>
      <c r="J176" s="7"/>
      <c r="K176" s="7"/>
      <c r="L176" s="7"/>
      <c r="M176" s="7"/>
      <c r="N176" s="7"/>
      <c r="O176" s="7"/>
      <c r="P176" s="7"/>
      <c r="Q176" s="7"/>
      <c r="R176" s="7"/>
      <c r="S176" s="7"/>
      <c r="T176" s="7"/>
      <c r="U176" s="7"/>
      <c r="V176" s="7"/>
      <c r="W176" s="7"/>
    </row>
    <row r="177" spans="1:23" x14ac:dyDescent="0.3">
      <c r="A177" s="5"/>
      <c r="B177" s="7"/>
      <c r="C177" s="7"/>
      <c r="D177" s="7"/>
      <c r="E177" s="7"/>
      <c r="F177" s="7"/>
      <c r="G177" s="7"/>
      <c r="H177" s="7"/>
      <c r="I177" s="7"/>
      <c r="J177" s="7"/>
      <c r="K177" s="7"/>
      <c r="L177" s="7"/>
      <c r="M177" s="7"/>
      <c r="N177" s="7"/>
      <c r="O177" s="7"/>
      <c r="P177" s="7"/>
      <c r="Q177" s="7"/>
      <c r="R177" s="7"/>
      <c r="S177" s="7"/>
      <c r="T177" s="7"/>
      <c r="U177" s="7"/>
      <c r="V177" s="7"/>
      <c r="W177" s="7"/>
    </row>
    <row r="178" spans="1:23" x14ac:dyDescent="0.3">
      <c r="A178" s="5"/>
      <c r="B178" s="7"/>
      <c r="C178" s="7"/>
      <c r="D178" s="7"/>
      <c r="E178" s="7"/>
      <c r="F178" s="7"/>
      <c r="G178" s="7"/>
      <c r="H178" s="7"/>
      <c r="I178" s="7"/>
      <c r="J178" s="7"/>
      <c r="K178" s="7"/>
      <c r="L178" s="7"/>
      <c r="M178" s="7"/>
      <c r="N178" s="7"/>
      <c r="O178" s="7"/>
      <c r="P178" s="7"/>
      <c r="Q178" s="7"/>
      <c r="R178" s="7"/>
      <c r="S178" s="7"/>
      <c r="T178" s="7"/>
      <c r="U178" s="7"/>
      <c r="V178" s="7"/>
      <c r="W178" s="7"/>
    </row>
    <row r="179" spans="1:23" x14ac:dyDescent="0.3">
      <c r="A179" s="5"/>
      <c r="B179" s="7"/>
      <c r="C179" s="7"/>
      <c r="D179" s="7"/>
      <c r="E179" s="7"/>
      <c r="F179" s="7"/>
      <c r="G179" s="7"/>
      <c r="H179" s="7"/>
      <c r="I179" s="7"/>
      <c r="J179" s="7"/>
      <c r="K179" s="7"/>
      <c r="L179" s="7"/>
      <c r="M179" s="7"/>
      <c r="N179" s="7"/>
      <c r="O179" s="7"/>
      <c r="P179" s="7"/>
      <c r="Q179" s="7"/>
      <c r="R179" s="7"/>
      <c r="S179" s="7"/>
      <c r="T179" s="7"/>
      <c r="U179" s="7"/>
      <c r="V179" s="7"/>
      <c r="W179" s="7"/>
    </row>
    <row r="180" spans="1:23" x14ac:dyDescent="0.3">
      <c r="A180" s="5"/>
      <c r="B180" s="7"/>
      <c r="C180" s="7"/>
      <c r="D180" s="7"/>
      <c r="E180" s="7"/>
      <c r="F180" s="7"/>
      <c r="G180" s="7"/>
      <c r="H180" s="7"/>
      <c r="I180" s="7"/>
      <c r="J180" s="7"/>
      <c r="K180" s="7"/>
      <c r="L180" s="7"/>
      <c r="M180" s="7"/>
      <c r="N180" s="7"/>
      <c r="O180" s="7"/>
      <c r="P180" s="7"/>
      <c r="Q180" s="7"/>
      <c r="R180" s="7"/>
      <c r="S180" s="7"/>
      <c r="T180" s="7"/>
      <c r="U180" s="7"/>
      <c r="V180" s="7"/>
      <c r="W180" s="7"/>
    </row>
    <row r="181" spans="1:23" x14ac:dyDescent="0.3">
      <c r="A181" s="5"/>
      <c r="B181" s="7"/>
      <c r="C181" s="7"/>
      <c r="D181" s="7"/>
      <c r="E181" s="7"/>
      <c r="F181" s="7"/>
      <c r="G181" s="7"/>
      <c r="H181" s="7"/>
      <c r="I181" s="7"/>
      <c r="J181" s="7"/>
      <c r="K181" s="7"/>
      <c r="L181" s="7"/>
      <c r="M181" s="7"/>
      <c r="N181" s="7"/>
      <c r="O181" s="7"/>
      <c r="P181" s="7"/>
      <c r="Q181" s="7"/>
      <c r="R181" s="7"/>
      <c r="S181" s="7"/>
      <c r="T181" s="7"/>
      <c r="U181" s="7"/>
      <c r="V181" s="7"/>
      <c r="W181" s="7"/>
    </row>
    <row r="182" spans="1:23" x14ac:dyDescent="0.3">
      <c r="A182" s="5"/>
      <c r="B182" s="7"/>
      <c r="C182" s="7"/>
      <c r="D182" s="7"/>
      <c r="E182" s="7"/>
      <c r="F182" s="7"/>
      <c r="G182" s="7"/>
      <c r="H182" s="7"/>
      <c r="I182" s="7"/>
      <c r="J182" s="7"/>
      <c r="K182" s="7"/>
      <c r="L182" s="7"/>
      <c r="M182" s="7"/>
      <c r="N182" s="7"/>
      <c r="O182" s="7"/>
      <c r="P182" s="7"/>
      <c r="Q182" s="7"/>
      <c r="R182" s="7"/>
      <c r="S182" s="7"/>
      <c r="T182" s="7"/>
      <c r="U182" s="7"/>
      <c r="V182" s="7"/>
      <c r="W182" s="7"/>
    </row>
    <row r="183" spans="1:23" x14ac:dyDescent="0.3">
      <c r="A183" s="5"/>
      <c r="B183" s="7"/>
      <c r="C183" s="7"/>
      <c r="D183" s="7"/>
      <c r="E183" s="7"/>
      <c r="F183" s="7"/>
      <c r="G183" s="7"/>
      <c r="H183" s="7"/>
      <c r="I183" s="7"/>
      <c r="J183" s="7"/>
      <c r="K183" s="7"/>
      <c r="L183" s="7"/>
      <c r="M183" s="7"/>
      <c r="N183" s="7"/>
      <c r="O183" s="7"/>
      <c r="P183" s="7"/>
      <c r="Q183" s="7"/>
      <c r="R183" s="7"/>
      <c r="S183" s="7"/>
      <c r="T183" s="7"/>
      <c r="U183" s="7"/>
      <c r="V183" s="7"/>
      <c r="W183" s="7"/>
    </row>
    <row r="184" spans="1:23" x14ac:dyDescent="0.3">
      <c r="A184" s="5"/>
      <c r="B184" s="7"/>
      <c r="C184" s="7"/>
      <c r="D184" s="7"/>
      <c r="E184" s="7"/>
      <c r="F184" s="7"/>
      <c r="G184" s="7"/>
      <c r="H184" s="7"/>
      <c r="I184" s="7"/>
      <c r="J184" s="7"/>
      <c r="K184" s="7"/>
      <c r="L184" s="7"/>
      <c r="M184" s="7"/>
      <c r="N184" s="7"/>
      <c r="O184" s="7"/>
      <c r="P184" s="7"/>
      <c r="Q184" s="7"/>
      <c r="R184" s="7"/>
      <c r="S184" s="7"/>
      <c r="T184" s="7"/>
      <c r="U184" s="7"/>
      <c r="V184" s="7"/>
      <c r="W184" s="7"/>
    </row>
    <row r="185" spans="1:23" x14ac:dyDescent="0.3">
      <c r="A185" s="5"/>
      <c r="B185" s="7"/>
      <c r="C185" s="7"/>
      <c r="D185" s="7"/>
      <c r="E185" s="7"/>
      <c r="F185" s="7"/>
      <c r="G185" s="7"/>
      <c r="H185" s="7"/>
      <c r="I185" s="7"/>
      <c r="J185" s="7"/>
      <c r="K185" s="7"/>
      <c r="L185" s="7"/>
      <c r="M185" s="7"/>
      <c r="N185" s="7"/>
      <c r="O185" s="7"/>
      <c r="P185" s="7"/>
      <c r="Q185" s="7"/>
      <c r="R185" s="7"/>
      <c r="S185" s="7"/>
      <c r="T185" s="7"/>
      <c r="U185" s="7"/>
      <c r="V185" s="7"/>
      <c r="W185" s="7"/>
    </row>
    <row r="186" spans="1:23" x14ac:dyDescent="0.3">
      <c r="A186" s="5"/>
      <c r="B186" s="7"/>
      <c r="C186" s="7"/>
      <c r="D186" s="7"/>
      <c r="E186" s="7"/>
      <c r="F186" s="7"/>
      <c r="G186" s="7"/>
      <c r="H186" s="7"/>
      <c r="I186" s="7"/>
      <c r="J186" s="7"/>
      <c r="K186" s="7"/>
      <c r="L186" s="7"/>
      <c r="M186" s="7"/>
      <c r="N186" s="7"/>
      <c r="O186" s="7"/>
      <c r="P186" s="7"/>
      <c r="Q186" s="7"/>
      <c r="R186" s="7"/>
      <c r="S186" s="7"/>
      <c r="T186" s="7"/>
      <c r="U186" s="7"/>
      <c r="V186" s="7"/>
      <c r="W186" s="7"/>
    </row>
    <row r="187" spans="1:23" x14ac:dyDescent="0.3">
      <c r="A187" s="5"/>
      <c r="B187" s="7"/>
      <c r="C187" s="7"/>
      <c r="D187" s="7"/>
      <c r="E187" s="7"/>
      <c r="F187" s="7"/>
      <c r="G187" s="7"/>
      <c r="H187" s="7"/>
      <c r="I187" s="7"/>
      <c r="J187" s="7"/>
      <c r="K187" s="7"/>
      <c r="L187" s="7"/>
      <c r="M187" s="7"/>
      <c r="N187" s="7"/>
      <c r="O187" s="7"/>
      <c r="P187" s="7"/>
      <c r="Q187" s="7"/>
      <c r="R187" s="7"/>
      <c r="S187" s="7"/>
      <c r="T187" s="7"/>
      <c r="U187" s="7"/>
      <c r="V187" s="7"/>
      <c r="W187" s="7"/>
    </row>
    <row r="188" spans="1:23" x14ac:dyDescent="0.3">
      <c r="A188" s="5"/>
      <c r="B188" s="7"/>
      <c r="C188" s="7"/>
      <c r="D188" s="7"/>
      <c r="E188" s="7"/>
      <c r="F188" s="7"/>
      <c r="G188" s="7"/>
      <c r="H188" s="7"/>
      <c r="I188" s="7"/>
      <c r="J188" s="7"/>
      <c r="K188" s="7"/>
      <c r="L188" s="7"/>
      <c r="M188" s="7"/>
      <c r="N188" s="7"/>
      <c r="O188" s="7"/>
      <c r="P188" s="7"/>
      <c r="Q188" s="7"/>
      <c r="R188" s="7"/>
      <c r="S188" s="7"/>
      <c r="T188" s="7"/>
      <c r="U188" s="7"/>
      <c r="V188" s="7"/>
      <c r="W188" s="7"/>
    </row>
    <row r="189" spans="1:23" x14ac:dyDescent="0.3">
      <c r="A189" s="5"/>
      <c r="B189" s="7"/>
      <c r="C189" s="7"/>
      <c r="D189" s="7"/>
      <c r="E189" s="7"/>
      <c r="F189" s="7"/>
      <c r="G189" s="7"/>
      <c r="H189" s="7"/>
      <c r="I189" s="7"/>
      <c r="J189" s="7"/>
      <c r="K189" s="7"/>
      <c r="L189" s="7"/>
      <c r="M189" s="7"/>
      <c r="N189" s="7"/>
      <c r="O189" s="7"/>
      <c r="P189" s="7"/>
      <c r="Q189" s="7"/>
      <c r="R189" s="7"/>
      <c r="S189" s="7"/>
      <c r="T189" s="7"/>
      <c r="U189" s="7"/>
      <c r="V189" s="7"/>
      <c r="W189" s="7"/>
    </row>
    <row r="190" spans="1:23" x14ac:dyDescent="0.3">
      <c r="A190" s="5"/>
      <c r="B190" s="7"/>
      <c r="C190" s="7"/>
      <c r="D190" s="7"/>
      <c r="E190" s="7"/>
      <c r="F190" s="7"/>
      <c r="G190" s="7"/>
      <c r="H190" s="7"/>
      <c r="I190" s="7"/>
      <c r="J190" s="7"/>
      <c r="K190" s="7"/>
      <c r="L190" s="7"/>
      <c r="M190" s="7"/>
      <c r="N190" s="7"/>
      <c r="O190" s="7"/>
      <c r="P190" s="7"/>
      <c r="Q190" s="7"/>
      <c r="R190" s="7"/>
      <c r="S190" s="7"/>
      <c r="T190" s="7"/>
      <c r="U190" s="7"/>
      <c r="V190" s="7"/>
      <c r="W190" s="7"/>
    </row>
    <row r="191" spans="1:23" x14ac:dyDescent="0.3">
      <c r="A191" s="5"/>
      <c r="B191" s="7"/>
      <c r="C191" s="7"/>
      <c r="D191" s="7"/>
      <c r="E191" s="7"/>
      <c r="F191" s="7"/>
      <c r="G191" s="7"/>
      <c r="H191" s="7"/>
      <c r="I191" s="7"/>
      <c r="J191" s="7"/>
      <c r="K191" s="7"/>
      <c r="L191" s="7"/>
      <c r="M191" s="7"/>
      <c r="N191" s="7"/>
      <c r="O191" s="7"/>
      <c r="P191" s="7"/>
      <c r="Q191" s="7"/>
      <c r="R191" s="7"/>
      <c r="S191" s="7"/>
      <c r="T191" s="7"/>
      <c r="U191" s="7"/>
      <c r="V191" s="7"/>
      <c r="W191" s="7"/>
    </row>
    <row r="192" spans="1:23" x14ac:dyDescent="0.3">
      <c r="A192" s="5"/>
      <c r="B192" s="7"/>
      <c r="C192" s="7"/>
      <c r="D192" s="7"/>
      <c r="E192" s="7"/>
      <c r="F192" s="7"/>
      <c r="G192" s="7"/>
      <c r="H192" s="7"/>
      <c r="I192" s="7"/>
      <c r="J192" s="7"/>
      <c r="K192" s="7"/>
      <c r="L192" s="7"/>
      <c r="M192" s="7"/>
      <c r="N192" s="7"/>
      <c r="O192" s="7"/>
      <c r="P192" s="7"/>
      <c r="Q192" s="7"/>
      <c r="R192" s="7"/>
      <c r="S192" s="7"/>
      <c r="T192" s="7"/>
      <c r="U192" s="7"/>
      <c r="V192" s="7"/>
      <c r="W192" s="7"/>
    </row>
    <row r="193" spans="1:23" x14ac:dyDescent="0.3">
      <c r="A193" s="5"/>
      <c r="B193" s="7"/>
      <c r="C193" s="7"/>
      <c r="D193" s="7"/>
      <c r="E193" s="7"/>
      <c r="F193" s="7"/>
      <c r="G193" s="7"/>
      <c r="H193" s="7"/>
      <c r="I193" s="7"/>
      <c r="J193" s="7"/>
      <c r="K193" s="7"/>
      <c r="L193" s="7"/>
      <c r="M193" s="7"/>
      <c r="N193" s="7"/>
      <c r="O193" s="7"/>
      <c r="P193" s="7"/>
      <c r="Q193" s="7"/>
      <c r="R193" s="7"/>
      <c r="S193" s="7"/>
      <c r="T193" s="7"/>
      <c r="U193" s="7"/>
      <c r="V193" s="7"/>
      <c r="W193" s="7"/>
    </row>
    <row r="194" spans="1:23" x14ac:dyDescent="0.3">
      <c r="A194" s="5"/>
      <c r="B194" s="7"/>
      <c r="C194" s="7"/>
      <c r="D194" s="7"/>
      <c r="E194" s="7"/>
      <c r="F194" s="7"/>
      <c r="G194" s="7"/>
      <c r="H194" s="7"/>
      <c r="I194" s="7"/>
      <c r="J194" s="7"/>
      <c r="K194" s="7"/>
      <c r="L194" s="7"/>
      <c r="M194" s="7"/>
      <c r="N194" s="7"/>
      <c r="O194" s="7"/>
      <c r="P194" s="7"/>
      <c r="Q194" s="7"/>
      <c r="R194" s="7"/>
      <c r="S194" s="7"/>
      <c r="T194" s="7"/>
      <c r="U194" s="7"/>
      <c r="V194" s="7"/>
      <c r="W194" s="7"/>
    </row>
    <row r="195" spans="1:23" x14ac:dyDescent="0.3">
      <c r="A195" s="5"/>
      <c r="B195" s="7"/>
      <c r="C195" s="7"/>
      <c r="D195" s="7"/>
      <c r="E195" s="7"/>
      <c r="F195" s="7"/>
      <c r="G195" s="7"/>
      <c r="H195" s="7"/>
      <c r="I195" s="7"/>
      <c r="J195" s="7"/>
      <c r="K195" s="7"/>
      <c r="L195" s="7"/>
      <c r="M195" s="7"/>
      <c r="N195" s="7"/>
      <c r="O195" s="7"/>
      <c r="P195" s="7"/>
      <c r="Q195" s="7"/>
      <c r="R195" s="7"/>
      <c r="S195" s="7"/>
      <c r="T195" s="7"/>
      <c r="U195" s="7"/>
      <c r="V195" s="7"/>
      <c r="W195" s="7"/>
    </row>
    <row r="196" spans="1:23" x14ac:dyDescent="0.3">
      <c r="A196" s="5"/>
      <c r="B196" s="7"/>
      <c r="C196" s="7"/>
      <c r="D196" s="7"/>
      <c r="E196" s="7"/>
      <c r="F196" s="7"/>
      <c r="G196" s="7"/>
      <c r="H196" s="7"/>
      <c r="I196" s="7"/>
      <c r="J196" s="7"/>
      <c r="K196" s="7"/>
      <c r="L196" s="7"/>
      <c r="M196" s="7"/>
      <c r="N196" s="7"/>
      <c r="O196" s="7"/>
      <c r="P196" s="7"/>
      <c r="Q196" s="7"/>
      <c r="R196" s="7"/>
      <c r="S196" s="7"/>
      <c r="T196" s="7"/>
      <c r="U196" s="7"/>
      <c r="V196" s="7"/>
      <c r="W196" s="7"/>
    </row>
    <row r="197" spans="1:23" x14ac:dyDescent="0.3">
      <c r="A197" s="5"/>
      <c r="B197" s="7"/>
      <c r="C197" s="7"/>
      <c r="D197" s="7"/>
      <c r="E197" s="7"/>
      <c r="F197" s="7"/>
      <c r="G197" s="7"/>
      <c r="H197" s="7"/>
      <c r="I197" s="7"/>
      <c r="J197" s="7"/>
      <c r="K197" s="7"/>
      <c r="L197" s="7"/>
      <c r="M197" s="7"/>
      <c r="N197" s="7"/>
      <c r="O197" s="7"/>
      <c r="P197" s="7"/>
      <c r="Q197" s="7"/>
      <c r="R197" s="7"/>
      <c r="S197" s="7"/>
      <c r="T197" s="7"/>
      <c r="U197" s="7"/>
      <c r="V197" s="7"/>
      <c r="W197" s="7"/>
    </row>
    <row r="198" spans="1:23" x14ac:dyDescent="0.3">
      <c r="A198" s="5"/>
      <c r="B198" s="7"/>
      <c r="C198" s="7"/>
      <c r="D198" s="7"/>
      <c r="E198" s="7"/>
      <c r="F198" s="7"/>
      <c r="G198" s="7"/>
      <c r="H198" s="7"/>
      <c r="I198" s="7"/>
      <c r="J198" s="7"/>
      <c r="K198" s="7"/>
      <c r="L198" s="7"/>
      <c r="M198" s="7"/>
      <c r="N198" s="7"/>
      <c r="O198" s="7"/>
      <c r="P198" s="7"/>
      <c r="Q198" s="7"/>
      <c r="R198" s="7"/>
      <c r="S198" s="7"/>
      <c r="T198" s="7"/>
      <c r="U198" s="7"/>
      <c r="V198" s="7"/>
      <c r="W198" s="7"/>
    </row>
    <row r="199" spans="1:23" x14ac:dyDescent="0.3">
      <c r="A199" s="5"/>
      <c r="B199" s="7"/>
      <c r="C199" s="7"/>
      <c r="D199" s="7"/>
      <c r="E199" s="7"/>
      <c r="F199" s="7"/>
      <c r="G199" s="7"/>
      <c r="H199" s="7"/>
      <c r="I199" s="7"/>
      <c r="J199" s="7"/>
      <c r="K199" s="7"/>
      <c r="L199" s="7"/>
      <c r="M199" s="7"/>
      <c r="N199" s="7"/>
      <c r="O199" s="7"/>
      <c r="P199" s="7"/>
      <c r="Q199" s="7"/>
      <c r="R199" s="7"/>
      <c r="S199" s="7"/>
      <c r="T199" s="7"/>
      <c r="U199" s="7"/>
      <c r="V199" s="7"/>
      <c r="W199" s="7"/>
    </row>
    <row r="200" spans="1:23" x14ac:dyDescent="0.3">
      <c r="A200" s="5"/>
      <c r="B200" s="7"/>
      <c r="C200" s="7"/>
      <c r="D200" s="7"/>
      <c r="E200" s="7"/>
      <c r="F200" s="7"/>
      <c r="G200" s="7"/>
      <c r="H200" s="7"/>
      <c r="I200" s="7"/>
      <c r="J200" s="7"/>
      <c r="K200" s="7"/>
      <c r="L200" s="7"/>
      <c r="M200" s="7"/>
      <c r="N200" s="7"/>
      <c r="O200" s="7"/>
      <c r="P200" s="7"/>
      <c r="Q200" s="7"/>
      <c r="R200" s="7"/>
      <c r="S200" s="7"/>
      <c r="T200" s="7"/>
      <c r="U200" s="7"/>
      <c r="V200" s="7"/>
      <c r="W200" s="7"/>
    </row>
    <row r="201" spans="1:23" x14ac:dyDescent="0.3">
      <c r="A201" s="5"/>
      <c r="B201" s="7"/>
      <c r="C201" s="7"/>
      <c r="D201" s="7"/>
      <c r="E201" s="7"/>
      <c r="F201" s="7"/>
      <c r="G201" s="7"/>
      <c r="H201" s="7"/>
      <c r="I201" s="7"/>
      <c r="J201" s="7"/>
      <c r="K201" s="7"/>
      <c r="L201" s="7"/>
      <c r="M201" s="7"/>
      <c r="N201" s="7"/>
      <c r="O201" s="7"/>
      <c r="P201" s="7"/>
      <c r="Q201" s="7"/>
      <c r="R201" s="7"/>
      <c r="S201" s="7"/>
      <c r="T201" s="7"/>
      <c r="U201" s="7"/>
      <c r="V201" s="7"/>
      <c r="W201" s="7"/>
    </row>
    <row r="202" spans="1:23" x14ac:dyDescent="0.3">
      <c r="A202" s="5"/>
      <c r="B202" s="7"/>
      <c r="C202" s="7"/>
      <c r="D202" s="7"/>
      <c r="E202" s="7"/>
      <c r="F202" s="7"/>
      <c r="G202" s="7"/>
      <c r="H202" s="7"/>
      <c r="I202" s="7"/>
      <c r="J202" s="7"/>
      <c r="K202" s="7"/>
      <c r="L202" s="7"/>
      <c r="M202" s="7"/>
      <c r="N202" s="7"/>
      <c r="O202" s="7"/>
      <c r="P202" s="7"/>
      <c r="Q202" s="7"/>
      <c r="R202" s="7"/>
      <c r="S202" s="7"/>
      <c r="T202" s="7"/>
      <c r="U202" s="7"/>
      <c r="V202" s="7"/>
      <c r="W202" s="7"/>
    </row>
    <row r="203" spans="1:23" x14ac:dyDescent="0.3">
      <c r="A203" s="5"/>
      <c r="B203" s="7"/>
      <c r="C203" s="7"/>
      <c r="D203" s="7"/>
      <c r="E203" s="7"/>
      <c r="F203" s="7"/>
      <c r="G203" s="7"/>
      <c r="H203" s="7"/>
      <c r="I203" s="7"/>
      <c r="J203" s="7"/>
      <c r="K203" s="7"/>
      <c r="L203" s="7"/>
      <c r="M203" s="7"/>
      <c r="N203" s="7"/>
      <c r="O203" s="7"/>
      <c r="P203" s="7"/>
      <c r="Q203" s="7"/>
      <c r="R203" s="7"/>
      <c r="S203" s="7"/>
      <c r="T203" s="7"/>
      <c r="U203" s="7"/>
      <c r="V203" s="7"/>
      <c r="W203" s="7"/>
    </row>
    <row r="204" spans="1:23" x14ac:dyDescent="0.3">
      <c r="A204" s="5"/>
      <c r="B204" s="7"/>
      <c r="C204" s="7"/>
      <c r="D204" s="7"/>
      <c r="E204" s="7"/>
      <c r="F204" s="7"/>
      <c r="G204" s="7"/>
      <c r="H204" s="7"/>
      <c r="I204" s="7"/>
      <c r="J204" s="7"/>
      <c r="K204" s="7"/>
      <c r="L204" s="7"/>
      <c r="M204" s="7"/>
      <c r="N204" s="7"/>
      <c r="O204" s="7"/>
      <c r="P204" s="7"/>
      <c r="Q204" s="7"/>
      <c r="R204" s="7"/>
      <c r="S204" s="7"/>
      <c r="T204" s="7"/>
      <c r="U204" s="7"/>
      <c r="V204" s="7"/>
      <c r="W204" s="7"/>
    </row>
    <row r="205" spans="1:23" x14ac:dyDescent="0.3">
      <c r="A205" s="5"/>
      <c r="B205" s="7"/>
      <c r="C205" s="7"/>
      <c r="D205" s="7"/>
      <c r="E205" s="7"/>
      <c r="F205" s="7"/>
      <c r="G205" s="7"/>
      <c r="H205" s="7"/>
      <c r="I205" s="7"/>
      <c r="J205" s="7"/>
      <c r="K205" s="7"/>
      <c r="L205" s="7"/>
      <c r="M205" s="7"/>
      <c r="N205" s="7"/>
      <c r="O205" s="7"/>
      <c r="P205" s="7"/>
      <c r="Q205" s="7"/>
      <c r="R205" s="7"/>
      <c r="S205" s="7"/>
      <c r="T205" s="7"/>
      <c r="U205" s="7"/>
      <c r="V205" s="7"/>
      <c r="W205" s="7"/>
    </row>
    <row r="206" spans="1:23" x14ac:dyDescent="0.3">
      <c r="A206" s="5"/>
      <c r="B206" s="7"/>
      <c r="C206" s="7"/>
      <c r="D206" s="7"/>
      <c r="E206" s="7"/>
      <c r="F206" s="7"/>
      <c r="G206" s="7"/>
      <c r="H206" s="7"/>
      <c r="I206" s="7"/>
      <c r="J206" s="7"/>
      <c r="K206" s="7"/>
      <c r="L206" s="7"/>
      <c r="M206" s="7"/>
      <c r="N206" s="7"/>
      <c r="O206" s="7"/>
      <c r="P206" s="7"/>
      <c r="Q206" s="7"/>
      <c r="R206" s="7"/>
      <c r="S206" s="7"/>
      <c r="T206" s="7"/>
      <c r="U206" s="7"/>
      <c r="V206" s="7"/>
      <c r="W206" s="7"/>
    </row>
    <row r="207" spans="1:23" x14ac:dyDescent="0.3">
      <c r="A207" s="5"/>
      <c r="B207" s="7"/>
      <c r="C207" s="7"/>
      <c r="D207" s="7"/>
      <c r="E207" s="7"/>
      <c r="F207" s="7"/>
      <c r="G207" s="7"/>
      <c r="H207" s="7"/>
      <c r="I207" s="7"/>
      <c r="J207" s="7"/>
      <c r="K207" s="7"/>
      <c r="L207" s="7"/>
      <c r="M207" s="7"/>
      <c r="N207" s="7"/>
      <c r="O207" s="7"/>
      <c r="P207" s="7"/>
      <c r="Q207" s="7"/>
      <c r="R207" s="7"/>
      <c r="S207" s="7"/>
      <c r="T207" s="7"/>
      <c r="U207" s="7"/>
      <c r="V207" s="7"/>
      <c r="W207" s="7"/>
    </row>
    <row r="208" spans="1:23" x14ac:dyDescent="0.3">
      <c r="A208" s="5"/>
      <c r="B208" s="7"/>
      <c r="C208" s="7"/>
      <c r="D208" s="7"/>
      <c r="E208" s="7"/>
      <c r="F208" s="7"/>
      <c r="G208" s="7"/>
      <c r="H208" s="7"/>
      <c r="I208" s="7"/>
      <c r="J208" s="7"/>
      <c r="K208" s="7"/>
      <c r="L208" s="7"/>
      <c r="M208" s="7"/>
      <c r="N208" s="7"/>
      <c r="O208" s="7"/>
      <c r="P208" s="7"/>
      <c r="Q208" s="7"/>
      <c r="R208" s="7"/>
      <c r="S208" s="7"/>
      <c r="T208" s="7"/>
      <c r="U208" s="7"/>
      <c r="V208" s="7"/>
      <c r="W208" s="7"/>
    </row>
    <row r="209" spans="1:23" x14ac:dyDescent="0.3">
      <c r="A209" s="5"/>
      <c r="B209" s="7"/>
      <c r="C209" s="7"/>
      <c r="D209" s="7"/>
      <c r="E209" s="7"/>
      <c r="F209" s="7"/>
      <c r="G209" s="7"/>
      <c r="H209" s="7"/>
      <c r="I209" s="7"/>
      <c r="J209" s="7"/>
      <c r="K209" s="7"/>
      <c r="L209" s="7"/>
      <c r="M209" s="7"/>
      <c r="N209" s="7"/>
      <c r="O209" s="7"/>
      <c r="P209" s="7"/>
      <c r="Q209" s="7"/>
      <c r="R209" s="7"/>
      <c r="S209" s="7"/>
      <c r="T209" s="7"/>
      <c r="U209" s="7"/>
      <c r="V209" s="7"/>
      <c r="W209" s="7"/>
    </row>
    <row r="210" spans="1:23" x14ac:dyDescent="0.3">
      <c r="A210" s="5"/>
      <c r="B210" s="7"/>
      <c r="C210" s="7"/>
      <c r="D210" s="7"/>
      <c r="E210" s="7"/>
      <c r="F210" s="7"/>
      <c r="G210" s="7"/>
      <c r="H210" s="7"/>
      <c r="I210" s="7"/>
      <c r="J210" s="7"/>
      <c r="K210" s="7"/>
      <c r="L210" s="7"/>
      <c r="M210" s="7"/>
      <c r="N210" s="7"/>
      <c r="O210" s="7"/>
      <c r="P210" s="7"/>
      <c r="Q210" s="7"/>
      <c r="R210" s="7"/>
      <c r="S210" s="7"/>
      <c r="T210" s="7"/>
      <c r="U210" s="7"/>
      <c r="V210" s="7"/>
      <c r="W210" s="7"/>
    </row>
    <row r="211" spans="1:23" x14ac:dyDescent="0.3">
      <c r="A211" s="5"/>
      <c r="B211" s="7"/>
      <c r="C211" s="7"/>
      <c r="D211" s="7"/>
      <c r="E211" s="7"/>
      <c r="F211" s="7"/>
      <c r="G211" s="7"/>
      <c r="H211" s="7"/>
      <c r="I211" s="7"/>
      <c r="J211" s="7"/>
      <c r="K211" s="7"/>
      <c r="L211" s="7"/>
      <c r="M211" s="7"/>
      <c r="N211" s="7"/>
      <c r="O211" s="7"/>
      <c r="P211" s="7"/>
      <c r="Q211" s="7"/>
      <c r="R211" s="7"/>
      <c r="S211" s="7"/>
      <c r="T211" s="7"/>
      <c r="U211" s="7"/>
      <c r="V211" s="7"/>
      <c r="W211" s="7"/>
    </row>
    <row r="212" spans="1:23" x14ac:dyDescent="0.3">
      <c r="A212" s="5"/>
      <c r="B212" s="7"/>
      <c r="C212" s="7"/>
      <c r="D212" s="7"/>
      <c r="E212" s="7"/>
      <c r="F212" s="7"/>
      <c r="G212" s="7"/>
      <c r="H212" s="7"/>
      <c r="I212" s="7"/>
      <c r="J212" s="7"/>
      <c r="K212" s="7"/>
      <c r="L212" s="7"/>
      <c r="M212" s="7"/>
      <c r="N212" s="7"/>
      <c r="O212" s="7"/>
      <c r="P212" s="7"/>
      <c r="Q212" s="7"/>
      <c r="R212" s="7"/>
      <c r="S212" s="7"/>
      <c r="T212" s="7"/>
      <c r="U212" s="7"/>
      <c r="V212" s="7"/>
      <c r="W212" s="7"/>
    </row>
    <row r="213" spans="1:23" x14ac:dyDescent="0.3">
      <c r="A213" s="5"/>
      <c r="B213" s="7"/>
      <c r="C213" s="7"/>
      <c r="D213" s="7"/>
      <c r="E213" s="7"/>
      <c r="F213" s="7"/>
      <c r="G213" s="7"/>
      <c r="H213" s="7"/>
      <c r="I213" s="7"/>
      <c r="J213" s="7"/>
      <c r="K213" s="7"/>
      <c r="L213" s="7"/>
      <c r="M213" s="7"/>
      <c r="N213" s="7"/>
      <c r="O213" s="7"/>
      <c r="P213" s="7"/>
      <c r="Q213" s="7"/>
      <c r="R213" s="7"/>
      <c r="S213" s="7"/>
      <c r="T213" s="7"/>
      <c r="U213" s="7"/>
      <c r="V213" s="7"/>
      <c r="W213" s="7"/>
    </row>
    <row r="214" spans="1:23" x14ac:dyDescent="0.3">
      <c r="A214" s="5"/>
      <c r="B214" s="7"/>
      <c r="C214" s="7"/>
      <c r="D214" s="7"/>
      <c r="E214" s="7"/>
      <c r="F214" s="7"/>
      <c r="G214" s="7"/>
      <c r="H214" s="7"/>
      <c r="I214" s="7"/>
      <c r="J214" s="7"/>
      <c r="K214" s="7"/>
      <c r="L214" s="7"/>
      <c r="M214" s="7"/>
      <c r="N214" s="7"/>
      <c r="O214" s="7"/>
      <c r="P214" s="7"/>
      <c r="Q214" s="7"/>
      <c r="R214" s="7"/>
      <c r="S214" s="7"/>
      <c r="T214" s="7"/>
      <c r="U214" s="7"/>
      <c r="V214" s="7"/>
      <c r="W214" s="7"/>
    </row>
    <row r="215" spans="1:23" x14ac:dyDescent="0.3">
      <c r="A215" s="5"/>
      <c r="B215" s="7"/>
      <c r="C215" s="7"/>
      <c r="D215" s="7"/>
      <c r="E215" s="7"/>
      <c r="F215" s="7"/>
      <c r="G215" s="7"/>
      <c r="H215" s="7"/>
      <c r="I215" s="7"/>
      <c r="J215" s="7"/>
      <c r="K215" s="7"/>
      <c r="L215" s="7"/>
      <c r="M215" s="7"/>
      <c r="N215" s="7"/>
      <c r="O215" s="7"/>
      <c r="P215" s="7"/>
      <c r="Q215" s="7"/>
      <c r="R215" s="7"/>
      <c r="S215" s="7"/>
      <c r="T215" s="7"/>
      <c r="U215" s="7"/>
      <c r="V215" s="7"/>
      <c r="W215" s="7"/>
    </row>
    <row r="216" spans="1:23" x14ac:dyDescent="0.3">
      <c r="A216" s="5"/>
      <c r="B216" s="7"/>
      <c r="C216" s="7"/>
      <c r="D216" s="7"/>
      <c r="E216" s="7"/>
      <c r="F216" s="7"/>
      <c r="G216" s="7"/>
      <c r="H216" s="7"/>
      <c r="I216" s="7"/>
      <c r="J216" s="7"/>
      <c r="K216" s="7"/>
      <c r="L216" s="7"/>
      <c r="M216" s="7"/>
      <c r="N216" s="7"/>
      <c r="O216" s="7"/>
      <c r="P216" s="7"/>
      <c r="Q216" s="7"/>
      <c r="R216" s="7"/>
      <c r="S216" s="7"/>
      <c r="T216" s="7"/>
      <c r="U216" s="7"/>
      <c r="V216" s="7"/>
      <c r="W216" s="7"/>
    </row>
    <row r="217" spans="1:23" x14ac:dyDescent="0.3">
      <c r="A217" s="5"/>
      <c r="B217" s="7"/>
      <c r="C217" s="7"/>
      <c r="D217" s="7"/>
      <c r="E217" s="7"/>
      <c r="F217" s="7"/>
      <c r="G217" s="7"/>
      <c r="H217" s="7"/>
      <c r="I217" s="7"/>
      <c r="J217" s="7"/>
      <c r="K217" s="7"/>
      <c r="L217" s="7"/>
      <c r="M217" s="7"/>
      <c r="N217" s="7"/>
      <c r="O217" s="7"/>
      <c r="P217" s="7"/>
      <c r="Q217" s="7"/>
      <c r="R217" s="7"/>
      <c r="S217" s="7"/>
      <c r="T217" s="7"/>
      <c r="U217" s="7"/>
      <c r="V217" s="7"/>
      <c r="W217" s="7"/>
    </row>
    <row r="218" spans="1:23" x14ac:dyDescent="0.3">
      <c r="A218" s="5"/>
      <c r="B218" s="7"/>
      <c r="C218" s="7"/>
      <c r="D218" s="7"/>
      <c r="E218" s="7"/>
      <c r="F218" s="7"/>
      <c r="G218" s="7"/>
      <c r="H218" s="7"/>
      <c r="I218" s="7"/>
      <c r="J218" s="7"/>
      <c r="K218" s="7"/>
      <c r="L218" s="7"/>
      <c r="M218" s="7"/>
      <c r="N218" s="7"/>
      <c r="O218" s="7"/>
      <c r="P218" s="7"/>
      <c r="Q218" s="7"/>
      <c r="R218" s="7"/>
      <c r="S218" s="7"/>
      <c r="T218" s="7"/>
      <c r="U218" s="7"/>
      <c r="V218" s="7"/>
      <c r="W218" s="7"/>
    </row>
    <row r="219" spans="1:23" x14ac:dyDescent="0.3">
      <c r="A219" s="5"/>
      <c r="B219" s="7"/>
      <c r="C219" s="7"/>
      <c r="D219" s="7"/>
      <c r="E219" s="7"/>
      <c r="F219" s="7"/>
      <c r="G219" s="7"/>
      <c r="H219" s="7"/>
      <c r="I219" s="7"/>
      <c r="J219" s="7"/>
      <c r="K219" s="7"/>
      <c r="L219" s="7"/>
      <c r="M219" s="7"/>
      <c r="N219" s="7"/>
      <c r="O219" s="7"/>
      <c r="P219" s="7"/>
      <c r="Q219" s="7"/>
      <c r="R219" s="7"/>
      <c r="S219" s="7"/>
      <c r="T219" s="7"/>
      <c r="U219" s="7"/>
      <c r="V219" s="7"/>
      <c r="W219" s="7"/>
    </row>
    <row r="220" spans="1:23" x14ac:dyDescent="0.3">
      <c r="A220" s="5"/>
      <c r="B220" s="7"/>
      <c r="C220" s="7"/>
      <c r="D220" s="7"/>
      <c r="E220" s="7"/>
      <c r="F220" s="7"/>
      <c r="G220" s="7"/>
      <c r="H220" s="7"/>
      <c r="I220" s="7"/>
      <c r="J220" s="7"/>
      <c r="K220" s="7"/>
      <c r="L220" s="7"/>
      <c r="M220" s="7"/>
      <c r="N220" s="7"/>
      <c r="O220" s="7"/>
      <c r="P220" s="7"/>
      <c r="Q220" s="7"/>
      <c r="R220" s="7"/>
      <c r="S220" s="7"/>
      <c r="T220" s="7"/>
      <c r="U220" s="7"/>
      <c r="V220" s="7"/>
      <c r="W220" s="7"/>
    </row>
    <row r="221" spans="1:23" x14ac:dyDescent="0.3">
      <c r="A221" s="5"/>
      <c r="B221" s="7"/>
      <c r="C221" s="7"/>
      <c r="D221" s="7"/>
      <c r="E221" s="7"/>
      <c r="F221" s="7"/>
      <c r="G221" s="7"/>
      <c r="H221" s="7"/>
      <c r="I221" s="7"/>
      <c r="J221" s="7"/>
      <c r="K221" s="7"/>
      <c r="L221" s="7"/>
      <c r="M221" s="7"/>
      <c r="N221" s="7"/>
      <c r="O221" s="7"/>
      <c r="P221" s="7"/>
      <c r="Q221" s="7"/>
      <c r="R221" s="7"/>
      <c r="S221" s="7"/>
      <c r="T221" s="7"/>
      <c r="U221" s="7"/>
      <c r="V221" s="7"/>
      <c r="W221" s="7"/>
    </row>
    <row r="222" spans="1:23" x14ac:dyDescent="0.3">
      <c r="A222" s="5"/>
      <c r="B222" s="7"/>
      <c r="C222" s="7"/>
      <c r="D222" s="7"/>
      <c r="E222" s="7"/>
      <c r="F222" s="7"/>
      <c r="G222" s="7"/>
      <c r="H222" s="7"/>
      <c r="I222" s="7"/>
      <c r="J222" s="7"/>
      <c r="K222" s="7"/>
      <c r="L222" s="7"/>
      <c r="M222" s="7"/>
      <c r="N222" s="7"/>
      <c r="O222" s="7"/>
      <c r="P222" s="7"/>
      <c r="Q222" s="7"/>
      <c r="R222" s="7"/>
      <c r="S222" s="7"/>
      <c r="T222" s="7"/>
      <c r="U222" s="7"/>
      <c r="V222" s="7"/>
      <c r="W222" s="7"/>
    </row>
    <row r="223" spans="1:23" x14ac:dyDescent="0.3">
      <c r="A223" s="5"/>
      <c r="B223" s="7"/>
      <c r="C223" s="7"/>
      <c r="D223" s="7"/>
      <c r="E223" s="7"/>
      <c r="F223" s="7"/>
      <c r="G223" s="7"/>
      <c r="H223" s="7"/>
      <c r="I223" s="7"/>
      <c r="J223" s="7"/>
      <c r="K223" s="7"/>
      <c r="L223" s="7"/>
      <c r="M223" s="7"/>
      <c r="N223" s="7"/>
      <c r="O223" s="7"/>
      <c r="P223" s="7"/>
      <c r="Q223" s="7"/>
      <c r="R223" s="7"/>
      <c r="S223" s="7"/>
      <c r="T223" s="7"/>
      <c r="U223" s="7"/>
      <c r="V223" s="7"/>
      <c r="W223" s="7"/>
    </row>
    <row r="224" spans="1:23" x14ac:dyDescent="0.3">
      <c r="A224" s="5"/>
      <c r="B224" s="7"/>
      <c r="C224" s="7"/>
      <c r="D224" s="7"/>
      <c r="E224" s="7"/>
      <c r="F224" s="7"/>
      <c r="G224" s="7"/>
      <c r="H224" s="7"/>
      <c r="I224" s="7"/>
      <c r="J224" s="7"/>
      <c r="K224" s="7"/>
      <c r="L224" s="7"/>
      <c r="M224" s="7"/>
      <c r="N224" s="7"/>
      <c r="O224" s="7"/>
      <c r="P224" s="7"/>
      <c r="Q224" s="7"/>
      <c r="R224" s="7"/>
      <c r="S224" s="7"/>
      <c r="T224" s="7"/>
      <c r="U224" s="7"/>
      <c r="V224" s="7"/>
      <c r="W224" s="7"/>
    </row>
    <row r="225" spans="1:23" x14ac:dyDescent="0.3">
      <c r="A225" s="5"/>
      <c r="B225" s="7"/>
      <c r="C225" s="7"/>
      <c r="D225" s="7"/>
      <c r="E225" s="7"/>
      <c r="F225" s="7"/>
      <c r="G225" s="7"/>
      <c r="H225" s="7"/>
      <c r="I225" s="7"/>
      <c r="J225" s="7"/>
      <c r="K225" s="7"/>
      <c r="L225" s="7"/>
      <c r="M225" s="7"/>
      <c r="N225" s="7"/>
      <c r="O225" s="7"/>
      <c r="P225" s="7"/>
      <c r="Q225" s="7"/>
      <c r="R225" s="7"/>
      <c r="S225" s="7"/>
      <c r="T225" s="7"/>
      <c r="U225" s="7"/>
      <c r="V225" s="7"/>
      <c r="W225" s="7"/>
    </row>
    <row r="226" spans="1:23" x14ac:dyDescent="0.3">
      <c r="A226" s="5"/>
      <c r="B226" s="7"/>
      <c r="C226" s="7"/>
      <c r="D226" s="7"/>
      <c r="E226" s="7"/>
      <c r="F226" s="7"/>
      <c r="G226" s="7"/>
      <c r="H226" s="7"/>
      <c r="I226" s="7"/>
      <c r="J226" s="7"/>
      <c r="K226" s="7"/>
      <c r="L226" s="7"/>
      <c r="M226" s="7"/>
      <c r="N226" s="7"/>
      <c r="O226" s="7"/>
      <c r="P226" s="7"/>
      <c r="Q226" s="7"/>
      <c r="R226" s="7"/>
      <c r="S226" s="7"/>
      <c r="T226" s="7"/>
      <c r="U226" s="7"/>
      <c r="V226" s="7"/>
      <c r="W226" s="7"/>
    </row>
    <row r="227" spans="1:23" x14ac:dyDescent="0.3">
      <c r="A227" s="5"/>
      <c r="B227" s="7"/>
      <c r="C227" s="7"/>
      <c r="D227" s="7"/>
      <c r="E227" s="7"/>
      <c r="F227" s="7"/>
      <c r="G227" s="7"/>
      <c r="H227" s="7"/>
      <c r="I227" s="7"/>
      <c r="J227" s="7"/>
      <c r="K227" s="7"/>
      <c r="L227" s="7"/>
      <c r="M227" s="7"/>
      <c r="N227" s="7"/>
      <c r="O227" s="7"/>
      <c r="P227" s="7"/>
      <c r="Q227" s="7"/>
      <c r="R227" s="7"/>
      <c r="S227" s="7"/>
      <c r="T227" s="7"/>
      <c r="U227" s="7"/>
      <c r="V227" s="7"/>
      <c r="W227" s="7"/>
    </row>
    <row r="228" spans="1:23" x14ac:dyDescent="0.3">
      <c r="A228" s="5"/>
      <c r="B228" s="7"/>
      <c r="C228" s="7"/>
      <c r="D228" s="7"/>
      <c r="E228" s="7"/>
      <c r="F228" s="7"/>
      <c r="G228" s="7"/>
      <c r="H228" s="7"/>
      <c r="I228" s="7"/>
      <c r="J228" s="7"/>
      <c r="K228" s="7"/>
      <c r="L228" s="7"/>
      <c r="M228" s="7"/>
      <c r="N228" s="7"/>
      <c r="O228" s="7"/>
      <c r="P228" s="7"/>
      <c r="Q228" s="7"/>
      <c r="R228" s="7"/>
      <c r="S228" s="7"/>
      <c r="T228" s="7"/>
      <c r="U228" s="7"/>
      <c r="V228" s="7"/>
      <c r="W228" s="7"/>
    </row>
    <row r="229" spans="1:23" x14ac:dyDescent="0.3">
      <c r="A229" s="5"/>
      <c r="B229" s="7"/>
      <c r="C229" s="7"/>
      <c r="D229" s="7"/>
      <c r="E229" s="7"/>
      <c r="F229" s="7"/>
      <c r="G229" s="7"/>
      <c r="H229" s="7"/>
      <c r="I229" s="7"/>
      <c r="J229" s="7"/>
      <c r="K229" s="7"/>
      <c r="L229" s="7"/>
      <c r="M229" s="7"/>
      <c r="N229" s="7"/>
      <c r="O229" s="7"/>
      <c r="P229" s="7"/>
      <c r="Q229" s="7"/>
      <c r="R229" s="7"/>
      <c r="S229" s="7"/>
      <c r="T229" s="7"/>
      <c r="U229" s="7"/>
      <c r="V229" s="7"/>
      <c r="W229" s="7"/>
    </row>
    <row r="230" spans="1:23" x14ac:dyDescent="0.3">
      <c r="A230" s="5"/>
      <c r="B230" s="7"/>
      <c r="C230" s="7"/>
      <c r="D230" s="7"/>
      <c r="E230" s="7"/>
      <c r="F230" s="7"/>
      <c r="G230" s="7"/>
      <c r="H230" s="7"/>
      <c r="I230" s="7"/>
      <c r="J230" s="7"/>
      <c r="K230" s="7"/>
      <c r="L230" s="7"/>
      <c r="M230" s="7"/>
      <c r="N230" s="7"/>
      <c r="O230" s="7"/>
      <c r="P230" s="7"/>
      <c r="Q230" s="7"/>
      <c r="R230" s="7"/>
      <c r="S230" s="7"/>
      <c r="T230" s="7"/>
      <c r="U230" s="7"/>
      <c r="V230" s="7"/>
      <c r="W230" s="7"/>
    </row>
    <row r="231" spans="1:23" x14ac:dyDescent="0.3">
      <c r="A231" s="5"/>
      <c r="B231" s="7"/>
      <c r="C231" s="7"/>
      <c r="D231" s="7"/>
      <c r="E231" s="7"/>
      <c r="F231" s="7"/>
      <c r="G231" s="7"/>
      <c r="H231" s="7"/>
      <c r="I231" s="7"/>
      <c r="J231" s="7"/>
      <c r="K231" s="7"/>
      <c r="L231" s="7"/>
      <c r="M231" s="7"/>
      <c r="N231" s="7"/>
      <c r="O231" s="7"/>
      <c r="P231" s="7"/>
      <c r="Q231" s="7"/>
      <c r="R231" s="7"/>
      <c r="S231" s="7"/>
      <c r="T231" s="7"/>
      <c r="U231" s="7"/>
      <c r="V231" s="7"/>
      <c r="W231" s="7"/>
    </row>
    <row r="232" spans="1:23" x14ac:dyDescent="0.3">
      <c r="A232" s="5"/>
      <c r="B232" s="7"/>
      <c r="C232" s="7"/>
      <c r="D232" s="7"/>
      <c r="E232" s="7"/>
      <c r="F232" s="7"/>
      <c r="G232" s="7"/>
      <c r="H232" s="7"/>
      <c r="I232" s="7"/>
      <c r="J232" s="7"/>
      <c r="K232" s="7"/>
      <c r="L232" s="7"/>
      <c r="M232" s="7"/>
      <c r="N232" s="7"/>
      <c r="O232" s="7"/>
      <c r="P232" s="7"/>
      <c r="Q232" s="7"/>
      <c r="R232" s="7"/>
      <c r="S232" s="7"/>
      <c r="T232" s="7"/>
      <c r="U232" s="7"/>
      <c r="V232" s="7"/>
      <c r="W232" s="7"/>
    </row>
    <row r="233" spans="1:23" x14ac:dyDescent="0.3">
      <c r="A233" s="5"/>
      <c r="B233" s="7"/>
      <c r="C233" s="7"/>
      <c r="D233" s="7"/>
      <c r="E233" s="7"/>
      <c r="F233" s="7"/>
      <c r="G233" s="7"/>
      <c r="H233" s="7"/>
      <c r="I233" s="7"/>
      <c r="J233" s="7"/>
      <c r="K233" s="7"/>
      <c r="L233" s="7"/>
      <c r="M233" s="7"/>
      <c r="N233" s="7"/>
      <c r="O233" s="7"/>
      <c r="P233" s="7"/>
      <c r="Q233" s="7"/>
      <c r="R233" s="7"/>
      <c r="S233" s="7"/>
      <c r="T233" s="7"/>
      <c r="U233" s="7"/>
      <c r="V233" s="7"/>
      <c r="W233" s="7"/>
    </row>
    <row r="234" spans="1:23" x14ac:dyDescent="0.3">
      <c r="A234" s="5"/>
      <c r="B234" s="7"/>
      <c r="C234" s="7"/>
      <c r="D234" s="7"/>
      <c r="E234" s="7"/>
      <c r="F234" s="7"/>
      <c r="G234" s="7"/>
      <c r="H234" s="7"/>
      <c r="I234" s="7"/>
      <c r="J234" s="7"/>
      <c r="K234" s="7"/>
      <c r="L234" s="7"/>
      <c r="M234" s="7"/>
      <c r="N234" s="7"/>
      <c r="O234" s="7"/>
      <c r="P234" s="7"/>
      <c r="Q234" s="7"/>
      <c r="R234" s="7"/>
      <c r="S234" s="7"/>
      <c r="T234" s="7"/>
      <c r="U234" s="7"/>
      <c r="V234" s="7"/>
      <c r="W234" s="7"/>
    </row>
    <row r="235" spans="1:23" x14ac:dyDescent="0.3">
      <c r="A235" s="5"/>
      <c r="B235" s="7"/>
      <c r="C235" s="7"/>
      <c r="D235" s="7"/>
      <c r="E235" s="7"/>
      <c r="F235" s="7"/>
      <c r="G235" s="7"/>
      <c r="H235" s="7"/>
      <c r="I235" s="7"/>
      <c r="J235" s="7"/>
      <c r="K235" s="7"/>
      <c r="L235" s="7"/>
      <c r="M235" s="7"/>
      <c r="N235" s="7"/>
      <c r="O235" s="7"/>
      <c r="P235" s="7"/>
      <c r="Q235" s="7"/>
      <c r="R235" s="7"/>
      <c r="S235" s="7"/>
      <c r="T235" s="7"/>
      <c r="U235" s="7"/>
      <c r="V235" s="7"/>
      <c r="W235" s="7"/>
    </row>
    <row r="236" spans="1:23" x14ac:dyDescent="0.3">
      <c r="A236" s="5"/>
      <c r="B236" s="7"/>
      <c r="C236" s="7"/>
      <c r="D236" s="7"/>
      <c r="E236" s="7"/>
      <c r="F236" s="7"/>
      <c r="G236" s="7"/>
      <c r="H236" s="7"/>
      <c r="I236" s="7"/>
      <c r="J236" s="7"/>
      <c r="K236" s="7"/>
      <c r="L236" s="7"/>
      <c r="M236" s="7"/>
      <c r="N236" s="7"/>
      <c r="O236" s="7"/>
      <c r="P236" s="7"/>
      <c r="Q236" s="7"/>
      <c r="R236" s="7"/>
      <c r="S236" s="7"/>
      <c r="T236" s="7"/>
      <c r="U236" s="7"/>
      <c r="V236" s="7"/>
      <c r="W236" s="7"/>
    </row>
    <row r="237" spans="1:23" x14ac:dyDescent="0.3">
      <c r="A237" s="5"/>
      <c r="B237" s="7"/>
      <c r="C237" s="7"/>
      <c r="D237" s="7"/>
      <c r="E237" s="7"/>
      <c r="F237" s="7"/>
      <c r="G237" s="7"/>
      <c r="H237" s="7"/>
      <c r="I237" s="7"/>
      <c r="J237" s="7"/>
      <c r="K237" s="7"/>
      <c r="L237" s="7"/>
      <c r="M237" s="7"/>
      <c r="N237" s="7"/>
      <c r="O237" s="7"/>
      <c r="P237" s="7"/>
      <c r="Q237" s="7"/>
      <c r="R237" s="7"/>
      <c r="S237" s="7"/>
      <c r="T237" s="7"/>
      <c r="U237" s="7"/>
      <c r="V237" s="7"/>
      <c r="W237" s="7"/>
    </row>
    <row r="238" spans="1:23" x14ac:dyDescent="0.3">
      <c r="A238" s="5"/>
      <c r="B238" s="7"/>
      <c r="C238" s="7"/>
      <c r="D238" s="7"/>
      <c r="E238" s="7"/>
      <c r="F238" s="7"/>
      <c r="G238" s="7"/>
      <c r="H238" s="7"/>
      <c r="I238" s="7"/>
      <c r="J238" s="7"/>
      <c r="K238" s="7"/>
      <c r="L238" s="7"/>
      <c r="M238" s="7"/>
      <c r="N238" s="7"/>
      <c r="O238" s="7"/>
      <c r="P238" s="7"/>
      <c r="Q238" s="7"/>
      <c r="R238" s="7"/>
      <c r="S238" s="7"/>
      <c r="T238" s="7"/>
      <c r="U238" s="7"/>
      <c r="V238" s="7"/>
      <c r="W238" s="7"/>
    </row>
    <row r="239" spans="1:23" x14ac:dyDescent="0.3">
      <c r="A239" s="5"/>
      <c r="B239" s="7"/>
      <c r="C239" s="7"/>
      <c r="D239" s="7"/>
      <c r="E239" s="7"/>
      <c r="F239" s="7"/>
      <c r="G239" s="7"/>
      <c r="H239" s="7"/>
      <c r="I239" s="7"/>
      <c r="J239" s="7"/>
      <c r="K239" s="7"/>
      <c r="L239" s="7"/>
      <c r="M239" s="7"/>
      <c r="N239" s="7"/>
      <c r="O239" s="7"/>
      <c r="P239" s="7"/>
      <c r="Q239" s="7"/>
      <c r="R239" s="7"/>
      <c r="S239" s="7"/>
      <c r="T239" s="7"/>
      <c r="U239" s="7"/>
      <c r="V239" s="7"/>
      <c r="W239" s="7"/>
    </row>
    <row r="240" spans="1:23" x14ac:dyDescent="0.3">
      <c r="A240" s="5"/>
      <c r="B240" s="7"/>
      <c r="C240" s="7"/>
      <c r="D240" s="7"/>
      <c r="E240" s="7"/>
      <c r="F240" s="7"/>
      <c r="G240" s="7"/>
      <c r="H240" s="7"/>
      <c r="I240" s="7"/>
      <c r="J240" s="7"/>
      <c r="K240" s="7"/>
      <c r="L240" s="7"/>
      <c r="M240" s="7"/>
      <c r="N240" s="7"/>
      <c r="O240" s="7"/>
      <c r="P240" s="7"/>
      <c r="Q240" s="7"/>
      <c r="R240" s="7"/>
      <c r="S240" s="7"/>
      <c r="T240" s="7"/>
      <c r="U240" s="7"/>
      <c r="V240" s="7"/>
      <c r="W240" s="7"/>
    </row>
    <row r="241" spans="1:23" x14ac:dyDescent="0.3">
      <c r="A241" s="5"/>
      <c r="B241" s="7"/>
      <c r="C241" s="7"/>
      <c r="D241" s="7"/>
      <c r="E241" s="7"/>
      <c r="F241" s="7"/>
      <c r="G241" s="7"/>
      <c r="H241" s="7"/>
      <c r="I241" s="7"/>
      <c r="J241" s="7"/>
      <c r="K241" s="7"/>
      <c r="L241" s="7"/>
      <c r="M241" s="7"/>
      <c r="N241" s="7"/>
      <c r="O241" s="7"/>
      <c r="P241" s="7"/>
      <c r="Q241" s="7"/>
      <c r="R241" s="7"/>
      <c r="S241" s="7"/>
      <c r="T241" s="7"/>
      <c r="U241" s="7"/>
      <c r="V241" s="7"/>
      <c r="W241" s="7"/>
    </row>
    <row r="242" spans="1:23" x14ac:dyDescent="0.3">
      <c r="A242" s="5"/>
      <c r="B242" s="7"/>
      <c r="C242" s="7"/>
      <c r="D242" s="7"/>
      <c r="E242" s="7"/>
      <c r="F242" s="7"/>
      <c r="G242" s="7"/>
      <c r="H242" s="7"/>
      <c r="I242" s="7"/>
      <c r="J242" s="7"/>
      <c r="K242" s="7"/>
      <c r="L242" s="7"/>
      <c r="M242" s="7"/>
      <c r="N242" s="7"/>
      <c r="O242" s="7"/>
      <c r="P242" s="7"/>
      <c r="Q242" s="7"/>
      <c r="R242" s="7"/>
      <c r="S242" s="7"/>
      <c r="T242" s="7"/>
      <c r="U242" s="7"/>
      <c r="V242" s="7"/>
      <c r="W242" s="7"/>
    </row>
    <row r="243" spans="1:23" x14ac:dyDescent="0.3">
      <c r="A243" s="5"/>
      <c r="B243" s="7"/>
      <c r="C243" s="7"/>
      <c r="D243" s="7"/>
      <c r="E243" s="7"/>
      <c r="F243" s="7"/>
      <c r="G243" s="7"/>
      <c r="H243" s="7"/>
      <c r="I243" s="7"/>
      <c r="J243" s="7"/>
      <c r="K243" s="7"/>
      <c r="L243" s="7"/>
      <c r="M243" s="7"/>
      <c r="N243" s="7"/>
      <c r="O243" s="7"/>
      <c r="P243" s="7"/>
      <c r="Q243" s="7"/>
      <c r="R243" s="7"/>
      <c r="S243" s="7"/>
      <c r="T243" s="7"/>
      <c r="U243" s="7"/>
      <c r="V243" s="7"/>
      <c r="W243" s="7"/>
    </row>
    <row r="244" spans="1:23" x14ac:dyDescent="0.3">
      <c r="A244" s="5"/>
      <c r="B244" s="7"/>
      <c r="C244" s="7"/>
      <c r="D244" s="7"/>
      <c r="E244" s="7"/>
      <c r="F244" s="7"/>
      <c r="G244" s="7"/>
      <c r="H244" s="7"/>
      <c r="I244" s="7"/>
      <c r="J244" s="7"/>
      <c r="K244" s="7"/>
      <c r="L244" s="7"/>
      <c r="M244" s="7"/>
      <c r="N244" s="7"/>
      <c r="O244" s="7"/>
      <c r="P244" s="7"/>
      <c r="Q244" s="7"/>
      <c r="R244" s="7"/>
      <c r="S244" s="7"/>
      <c r="T244" s="7"/>
      <c r="U244" s="7"/>
      <c r="V244" s="7"/>
      <c r="W244" s="7"/>
    </row>
    <row r="245" spans="1:23" x14ac:dyDescent="0.3">
      <c r="A245" s="5"/>
      <c r="B245" s="7"/>
      <c r="C245" s="7"/>
      <c r="D245" s="7"/>
      <c r="E245" s="7"/>
      <c r="F245" s="7"/>
      <c r="G245" s="7"/>
      <c r="H245" s="7"/>
      <c r="I245" s="7"/>
      <c r="J245" s="7"/>
      <c r="K245" s="7"/>
      <c r="L245" s="7"/>
      <c r="M245" s="7"/>
      <c r="N245" s="7"/>
      <c r="O245" s="7"/>
      <c r="P245" s="7"/>
      <c r="Q245" s="7"/>
      <c r="R245" s="7"/>
      <c r="S245" s="7"/>
      <c r="T245" s="7"/>
      <c r="U245" s="7"/>
      <c r="V245" s="7"/>
      <c r="W245" s="7"/>
    </row>
    <row r="246" spans="1:23" x14ac:dyDescent="0.3">
      <c r="A246" s="5"/>
      <c r="B246" s="7"/>
      <c r="C246" s="7"/>
      <c r="D246" s="7"/>
      <c r="E246" s="7"/>
      <c r="F246" s="7"/>
      <c r="G246" s="7"/>
      <c r="H246" s="7"/>
      <c r="I246" s="7"/>
      <c r="J246" s="7"/>
      <c r="K246" s="7"/>
      <c r="L246" s="7"/>
      <c r="M246" s="7"/>
      <c r="N246" s="7"/>
      <c r="O246" s="7"/>
      <c r="P246" s="7"/>
      <c r="Q246" s="7"/>
      <c r="R246" s="7"/>
      <c r="S246" s="7"/>
      <c r="T246" s="7"/>
      <c r="U246" s="7"/>
      <c r="V246" s="7"/>
      <c r="W246" s="7"/>
    </row>
    <row r="247" spans="1:23" x14ac:dyDescent="0.3">
      <c r="A247" s="5"/>
      <c r="B247" s="7"/>
      <c r="C247" s="7"/>
      <c r="D247" s="7"/>
      <c r="E247" s="7"/>
      <c r="F247" s="7"/>
      <c r="G247" s="7"/>
      <c r="H247" s="7"/>
      <c r="I247" s="7"/>
      <c r="J247" s="7"/>
      <c r="K247" s="7"/>
      <c r="L247" s="7"/>
      <c r="M247" s="7"/>
      <c r="N247" s="7"/>
      <c r="O247" s="7"/>
      <c r="P247" s="7"/>
      <c r="Q247" s="7"/>
      <c r="R247" s="7"/>
      <c r="S247" s="7"/>
      <c r="T247" s="7"/>
      <c r="U247" s="7"/>
      <c r="V247" s="7"/>
      <c r="W247" s="7"/>
    </row>
    <row r="248" spans="1:23" x14ac:dyDescent="0.3">
      <c r="A248" s="5"/>
      <c r="B248" s="7"/>
      <c r="C248" s="7"/>
      <c r="D248" s="7"/>
      <c r="E248" s="7"/>
      <c r="F248" s="7"/>
      <c r="G248" s="7"/>
      <c r="H248" s="7"/>
      <c r="I248" s="7"/>
      <c r="J248" s="7"/>
      <c r="K248" s="7"/>
      <c r="L248" s="7"/>
      <c r="M248" s="7"/>
      <c r="N248" s="7"/>
      <c r="O248" s="7"/>
      <c r="P248" s="7"/>
      <c r="Q248" s="7"/>
      <c r="R248" s="7"/>
      <c r="S248" s="7"/>
      <c r="T248" s="7"/>
      <c r="U248" s="7"/>
      <c r="V248" s="7"/>
      <c r="W248" s="7"/>
    </row>
    <row r="249" spans="1:23" x14ac:dyDescent="0.3">
      <c r="A249" s="5"/>
      <c r="B249" s="7"/>
      <c r="C249" s="7"/>
      <c r="D249" s="7"/>
      <c r="E249" s="7"/>
      <c r="F249" s="7"/>
      <c r="G249" s="7"/>
      <c r="H249" s="7"/>
      <c r="I249" s="7"/>
      <c r="J249" s="7"/>
      <c r="K249" s="7"/>
      <c r="L249" s="7"/>
      <c r="M249" s="7"/>
      <c r="N249" s="7"/>
      <c r="O249" s="7"/>
      <c r="P249" s="7"/>
      <c r="Q249" s="7"/>
      <c r="R249" s="7"/>
      <c r="S249" s="7"/>
      <c r="T249" s="7"/>
      <c r="U249" s="7"/>
      <c r="V249" s="7"/>
      <c r="W249" s="7"/>
    </row>
    <row r="250" spans="1:23" x14ac:dyDescent="0.3">
      <c r="A250" s="5"/>
      <c r="B250" s="7"/>
      <c r="C250" s="7"/>
      <c r="D250" s="7"/>
      <c r="E250" s="7"/>
      <c r="F250" s="7"/>
      <c r="G250" s="7"/>
      <c r="H250" s="7"/>
      <c r="I250" s="7"/>
      <c r="J250" s="7"/>
      <c r="K250" s="7"/>
      <c r="L250" s="7"/>
      <c r="M250" s="7"/>
      <c r="N250" s="7"/>
      <c r="O250" s="7"/>
      <c r="P250" s="7"/>
      <c r="Q250" s="7"/>
      <c r="R250" s="7"/>
      <c r="S250" s="7"/>
      <c r="T250" s="7"/>
      <c r="U250" s="7"/>
      <c r="V250" s="7"/>
      <c r="W250" s="7"/>
    </row>
    <row r="251" spans="1:23" x14ac:dyDescent="0.3">
      <c r="A251" s="5"/>
      <c r="B251" s="7"/>
      <c r="C251" s="7"/>
      <c r="D251" s="7"/>
      <c r="E251" s="7"/>
      <c r="F251" s="7"/>
      <c r="G251" s="7"/>
      <c r="H251" s="7"/>
      <c r="I251" s="7"/>
      <c r="J251" s="7"/>
      <c r="K251" s="7"/>
      <c r="L251" s="7"/>
      <c r="M251" s="7"/>
      <c r="N251" s="7"/>
      <c r="O251" s="7"/>
      <c r="P251" s="7"/>
      <c r="Q251" s="7"/>
      <c r="R251" s="7"/>
      <c r="S251" s="7"/>
      <c r="T251" s="7"/>
      <c r="U251" s="7"/>
      <c r="V251" s="7"/>
      <c r="W251" s="7"/>
    </row>
    <row r="252" spans="1:23" x14ac:dyDescent="0.3">
      <c r="A252" s="5"/>
      <c r="B252" s="7"/>
      <c r="C252" s="7"/>
      <c r="D252" s="7"/>
      <c r="E252" s="7"/>
      <c r="F252" s="7"/>
      <c r="G252" s="7"/>
      <c r="H252" s="7"/>
      <c r="I252" s="7"/>
      <c r="J252" s="7"/>
      <c r="K252" s="7"/>
      <c r="L252" s="7"/>
      <c r="M252" s="7"/>
      <c r="N252" s="7"/>
      <c r="O252" s="7"/>
      <c r="P252" s="7"/>
      <c r="Q252" s="7"/>
      <c r="R252" s="7"/>
      <c r="S252" s="7"/>
      <c r="T252" s="7"/>
      <c r="U252" s="7"/>
      <c r="V252" s="7"/>
      <c r="W252" s="7"/>
    </row>
    <row r="253" spans="1:23" x14ac:dyDescent="0.3">
      <c r="A253" s="5"/>
      <c r="B253" s="7"/>
      <c r="C253" s="7"/>
      <c r="D253" s="7"/>
      <c r="E253" s="7"/>
      <c r="F253" s="7"/>
      <c r="G253" s="7"/>
      <c r="H253" s="7"/>
      <c r="I253" s="7"/>
      <c r="J253" s="7"/>
      <c r="K253" s="7"/>
      <c r="L253" s="7"/>
      <c r="M253" s="7"/>
      <c r="N253" s="7"/>
      <c r="O253" s="7"/>
      <c r="P253" s="7"/>
      <c r="Q253" s="7"/>
      <c r="R253" s="7"/>
      <c r="S253" s="7"/>
      <c r="T253" s="7"/>
      <c r="U253" s="7"/>
      <c r="V253" s="7"/>
      <c r="W253" s="7"/>
    </row>
    <row r="254" spans="1:23" x14ac:dyDescent="0.3">
      <c r="A254" s="5"/>
      <c r="B254" s="7"/>
      <c r="C254" s="7"/>
      <c r="D254" s="7"/>
      <c r="E254" s="7"/>
      <c r="F254" s="7"/>
      <c r="G254" s="7"/>
      <c r="H254" s="7"/>
      <c r="I254" s="7"/>
      <c r="J254" s="7"/>
      <c r="K254" s="7"/>
      <c r="L254" s="7"/>
      <c r="M254" s="7"/>
      <c r="N254" s="7"/>
      <c r="O254" s="7"/>
      <c r="P254" s="7"/>
      <c r="Q254" s="7"/>
      <c r="R254" s="7"/>
      <c r="S254" s="7"/>
      <c r="T254" s="7"/>
      <c r="U254" s="7"/>
      <c r="V254" s="7"/>
      <c r="W254" s="7"/>
    </row>
    <row r="255" spans="1:23" x14ac:dyDescent="0.3">
      <c r="A255" s="5"/>
      <c r="B255" s="7"/>
      <c r="C255" s="7"/>
      <c r="D255" s="7"/>
      <c r="E255" s="7"/>
      <c r="F255" s="7"/>
      <c r="G255" s="7"/>
      <c r="H255" s="7"/>
      <c r="I255" s="7"/>
      <c r="J255" s="7"/>
      <c r="K255" s="7"/>
      <c r="L255" s="7"/>
      <c r="M255" s="7"/>
      <c r="N255" s="7"/>
      <c r="O255" s="7"/>
      <c r="P255" s="7"/>
      <c r="Q255" s="7"/>
      <c r="R255" s="7"/>
      <c r="S255" s="7"/>
      <c r="T255" s="7"/>
      <c r="U255" s="7"/>
      <c r="V255" s="7"/>
      <c r="W255" s="7"/>
    </row>
    <row r="256" spans="1:23" x14ac:dyDescent="0.3">
      <c r="A256" s="5"/>
      <c r="B256" s="7"/>
      <c r="C256" s="7"/>
      <c r="D256" s="7"/>
      <c r="E256" s="7"/>
      <c r="F256" s="7"/>
      <c r="G256" s="7"/>
      <c r="H256" s="7"/>
      <c r="I256" s="7"/>
      <c r="J256" s="7"/>
      <c r="K256" s="7"/>
      <c r="L256" s="7"/>
      <c r="M256" s="7"/>
      <c r="N256" s="7"/>
      <c r="O256" s="7"/>
      <c r="P256" s="7"/>
      <c r="Q256" s="7"/>
      <c r="R256" s="7"/>
      <c r="S256" s="7"/>
      <c r="T256" s="7"/>
      <c r="U256" s="7"/>
      <c r="V256" s="7"/>
      <c r="W256" s="7"/>
    </row>
    <row r="257" spans="1:23" x14ac:dyDescent="0.3">
      <c r="A257" s="5"/>
      <c r="B257" s="7"/>
      <c r="C257" s="7"/>
      <c r="D257" s="7"/>
      <c r="E257" s="7"/>
      <c r="F257" s="7"/>
      <c r="G257" s="7"/>
      <c r="H257" s="7"/>
      <c r="I257" s="7"/>
      <c r="J257" s="7"/>
      <c r="K257" s="7"/>
      <c r="L257" s="7"/>
      <c r="M257" s="7"/>
      <c r="N257" s="7"/>
      <c r="O257" s="7"/>
      <c r="P257" s="7"/>
      <c r="Q257" s="7"/>
      <c r="R257" s="7"/>
      <c r="S257" s="7"/>
      <c r="T257" s="7"/>
      <c r="U257" s="7"/>
      <c r="V257" s="7"/>
      <c r="W257" s="7"/>
    </row>
    <row r="258" spans="1:23" x14ac:dyDescent="0.3">
      <c r="A258" s="5"/>
      <c r="B258" s="7"/>
      <c r="C258" s="7"/>
      <c r="D258" s="7"/>
      <c r="E258" s="7"/>
      <c r="F258" s="7"/>
      <c r="G258" s="7"/>
      <c r="H258" s="7"/>
      <c r="I258" s="7"/>
      <c r="J258" s="7"/>
      <c r="K258" s="7"/>
      <c r="L258" s="7"/>
      <c r="M258" s="7"/>
      <c r="N258" s="7"/>
      <c r="O258" s="7"/>
      <c r="P258" s="7"/>
      <c r="Q258" s="7"/>
      <c r="R258" s="7"/>
      <c r="S258" s="7"/>
      <c r="T258" s="7"/>
      <c r="U258" s="7"/>
      <c r="V258" s="7"/>
      <c r="W258" s="7"/>
    </row>
    <row r="259" spans="1:23" x14ac:dyDescent="0.3">
      <c r="A259" s="5"/>
      <c r="B259" s="7"/>
      <c r="C259" s="7"/>
      <c r="D259" s="7"/>
      <c r="E259" s="7"/>
      <c r="F259" s="7"/>
      <c r="G259" s="7"/>
      <c r="H259" s="7"/>
      <c r="I259" s="7"/>
      <c r="J259" s="7"/>
      <c r="K259" s="7"/>
      <c r="L259" s="7"/>
      <c r="M259" s="7"/>
      <c r="N259" s="7"/>
      <c r="O259" s="7"/>
      <c r="P259" s="7"/>
      <c r="Q259" s="7"/>
      <c r="R259" s="7"/>
      <c r="S259" s="7"/>
      <c r="T259" s="7"/>
      <c r="U259" s="7"/>
      <c r="V259" s="7"/>
      <c r="W259" s="7"/>
    </row>
    <row r="260" spans="1:23" x14ac:dyDescent="0.3">
      <c r="A260" s="5"/>
      <c r="B260" s="7"/>
      <c r="C260" s="7"/>
      <c r="D260" s="7"/>
      <c r="E260" s="7"/>
      <c r="F260" s="7"/>
      <c r="G260" s="7"/>
      <c r="H260" s="7"/>
      <c r="I260" s="7"/>
      <c r="J260" s="7"/>
      <c r="K260" s="7"/>
      <c r="L260" s="7"/>
      <c r="M260" s="7"/>
      <c r="N260" s="7"/>
      <c r="O260" s="7"/>
      <c r="P260" s="7"/>
      <c r="Q260" s="7"/>
      <c r="R260" s="7"/>
      <c r="S260" s="7"/>
      <c r="T260" s="7"/>
      <c r="U260" s="7"/>
      <c r="V260" s="7"/>
      <c r="W260" s="7"/>
    </row>
    <row r="261" spans="1:23" x14ac:dyDescent="0.3">
      <c r="A261" s="5"/>
      <c r="B261" s="7"/>
      <c r="C261" s="7"/>
      <c r="D261" s="7"/>
      <c r="E261" s="7"/>
      <c r="F261" s="7"/>
      <c r="G261" s="7"/>
      <c r="H261" s="7"/>
      <c r="I261" s="7"/>
      <c r="J261" s="7"/>
      <c r="K261" s="7"/>
      <c r="L261" s="7"/>
      <c r="M261" s="7"/>
      <c r="N261" s="7"/>
      <c r="O261" s="7"/>
      <c r="P261" s="7"/>
      <c r="Q261" s="7"/>
      <c r="R261" s="7"/>
      <c r="S261" s="7"/>
      <c r="T261" s="7"/>
      <c r="U261" s="7"/>
      <c r="V261" s="7"/>
      <c r="W261" s="7"/>
    </row>
    <row r="262" spans="1:23" x14ac:dyDescent="0.3">
      <c r="A262" s="5"/>
      <c r="B262" s="7"/>
      <c r="C262" s="7"/>
      <c r="D262" s="7"/>
      <c r="E262" s="7"/>
      <c r="F262" s="7"/>
      <c r="G262" s="7"/>
      <c r="H262" s="7"/>
      <c r="I262" s="7"/>
      <c r="J262" s="7"/>
      <c r="K262" s="7"/>
      <c r="L262" s="7"/>
      <c r="M262" s="7"/>
      <c r="N262" s="7"/>
      <c r="O262" s="7"/>
      <c r="P262" s="7"/>
      <c r="Q262" s="7"/>
      <c r="R262" s="7"/>
      <c r="S262" s="7"/>
      <c r="T262" s="7"/>
      <c r="U262" s="7"/>
      <c r="V262" s="7"/>
      <c r="W262" s="7"/>
    </row>
    <row r="263" spans="1:23" x14ac:dyDescent="0.3">
      <c r="A263" s="5"/>
      <c r="B263" s="7"/>
      <c r="C263" s="7"/>
      <c r="D263" s="7"/>
      <c r="E263" s="7"/>
      <c r="F263" s="7"/>
      <c r="G263" s="7"/>
      <c r="H263" s="7"/>
      <c r="I263" s="7"/>
      <c r="J263" s="7"/>
      <c r="K263" s="7"/>
      <c r="L263" s="7"/>
      <c r="M263" s="7"/>
      <c r="N263" s="7"/>
      <c r="O263" s="7"/>
      <c r="P263" s="7"/>
      <c r="Q263" s="7"/>
      <c r="R263" s="7"/>
      <c r="S263" s="7"/>
      <c r="T263" s="7"/>
      <c r="U263" s="7"/>
      <c r="V263" s="7"/>
      <c r="W263" s="7"/>
    </row>
    <row r="264" spans="1:23" x14ac:dyDescent="0.3">
      <c r="A264" s="5"/>
      <c r="B264" s="7"/>
      <c r="C264" s="7"/>
      <c r="D264" s="7"/>
      <c r="E264" s="7"/>
      <c r="F264" s="7"/>
      <c r="G264" s="7"/>
      <c r="H264" s="7"/>
      <c r="I264" s="7"/>
      <c r="J264" s="7"/>
      <c r="K264" s="7"/>
      <c r="L264" s="7"/>
      <c r="M264" s="7"/>
      <c r="N264" s="7"/>
      <c r="O264" s="7"/>
      <c r="P264" s="7"/>
      <c r="Q264" s="7"/>
      <c r="R264" s="7"/>
      <c r="S264" s="7"/>
      <c r="T264" s="7"/>
      <c r="U264" s="7"/>
      <c r="V264" s="7"/>
      <c r="W264" s="7"/>
    </row>
    <row r="265" spans="1:23" x14ac:dyDescent="0.3">
      <c r="A265" s="5"/>
      <c r="B265" s="7"/>
      <c r="C265" s="7"/>
      <c r="D265" s="7"/>
      <c r="E265" s="7"/>
      <c r="F265" s="7"/>
      <c r="G265" s="7"/>
      <c r="H265" s="7"/>
      <c r="I265" s="7"/>
      <c r="J265" s="7"/>
      <c r="K265" s="7"/>
      <c r="L265" s="7"/>
      <c r="M265" s="7"/>
      <c r="N265" s="7"/>
      <c r="O265" s="7"/>
      <c r="P265" s="7"/>
      <c r="Q265" s="7"/>
      <c r="R265" s="7"/>
      <c r="S265" s="7"/>
      <c r="T265" s="7"/>
      <c r="U265" s="7"/>
      <c r="V265" s="7"/>
      <c r="W265" s="7"/>
    </row>
    <row r="266" spans="1:23" x14ac:dyDescent="0.3">
      <c r="A266" s="5"/>
      <c r="B266" s="7"/>
      <c r="C266" s="7"/>
      <c r="D266" s="7"/>
      <c r="E266" s="7"/>
      <c r="F266" s="7"/>
      <c r="G266" s="7"/>
      <c r="H266" s="7"/>
      <c r="I266" s="7"/>
      <c r="J266" s="7"/>
      <c r="K266" s="7"/>
      <c r="L266" s="7"/>
      <c r="M266" s="7"/>
      <c r="N266" s="7"/>
      <c r="O266" s="7"/>
      <c r="P266" s="7"/>
      <c r="Q266" s="7"/>
      <c r="R266" s="7"/>
      <c r="S266" s="7"/>
      <c r="T266" s="7"/>
      <c r="U266" s="7"/>
      <c r="V266" s="7"/>
      <c r="W266" s="7"/>
    </row>
    <row r="267" spans="1:23" x14ac:dyDescent="0.3">
      <c r="A267" s="5"/>
      <c r="B267" s="7"/>
      <c r="C267" s="7"/>
      <c r="D267" s="7"/>
      <c r="E267" s="7"/>
      <c r="F267" s="7"/>
      <c r="G267" s="7"/>
      <c r="H267" s="7"/>
      <c r="I267" s="7"/>
      <c r="J267" s="7"/>
      <c r="K267" s="7"/>
      <c r="L267" s="7"/>
      <c r="M267" s="7"/>
      <c r="N267" s="7"/>
      <c r="O267" s="7"/>
      <c r="P267" s="7"/>
      <c r="Q267" s="7"/>
      <c r="R267" s="7"/>
      <c r="S267" s="7"/>
      <c r="T267" s="7"/>
      <c r="U267" s="7"/>
      <c r="V267" s="7"/>
      <c r="W267" s="7"/>
    </row>
    <row r="268" spans="1:23" x14ac:dyDescent="0.3">
      <c r="A268" s="5"/>
      <c r="B268" s="7"/>
      <c r="C268" s="7"/>
      <c r="D268" s="7"/>
      <c r="E268" s="7"/>
      <c r="F268" s="7"/>
      <c r="G268" s="7"/>
      <c r="H268" s="7"/>
      <c r="I268" s="7"/>
      <c r="J268" s="7"/>
      <c r="K268" s="7"/>
      <c r="L268" s="7"/>
      <c r="M268" s="7"/>
      <c r="N268" s="7"/>
      <c r="O268" s="7"/>
      <c r="P268" s="7"/>
      <c r="Q268" s="7"/>
      <c r="R268" s="7"/>
      <c r="S268" s="7"/>
      <c r="T268" s="7"/>
      <c r="U268" s="7"/>
      <c r="V268" s="7"/>
      <c r="W268" s="7"/>
    </row>
    <row r="269" spans="1:23" x14ac:dyDescent="0.3">
      <c r="A269" s="5"/>
      <c r="B269" s="7"/>
      <c r="C269" s="7"/>
      <c r="D269" s="7"/>
      <c r="E269" s="7"/>
      <c r="F269" s="7"/>
      <c r="G269" s="7"/>
      <c r="H269" s="7"/>
      <c r="I269" s="7"/>
      <c r="J269" s="7"/>
      <c r="K269" s="7"/>
      <c r="L269" s="7"/>
      <c r="M269" s="7"/>
      <c r="N269" s="7"/>
      <c r="O269" s="7"/>
      <c r="P269" s="7"/>
      <c r="Q269" s="7"/>
      <c r="R269" s="7"/>
      <c r="S269" s="7"/>
      <c r="T269" s="7"/>
      <c r="U269" s="7"/>
      <c r="V269" s="7"/>
      <c r="W269" s="7"/>
    </row>
    <row r="270" spans="1:23" x14ac:dyDescent="0.3">
      <c r="A270" s="5"/>
      <c r="B270" s="7"/>
      <c r="C270" s="7"/>
      <c r="D270" s="7"/>
      <c r="E270" s="7"/>
      <c r="F270" s="7"/>
      <c r="G270" s="7"/>
      <c r="H270" s="7"/>
      <c r="I270" s="7"/>
      <c r="J270" s="7"/>
      <c r="K270" s="7"/>
      <c r="L270" s="7"/>
      <c r="M270" s="7"/>
      <c r="N270" s="7"/>
      <c r="O270" s="7"/>
      <c r="P270" s="7"/>
      <c r="Q270" s="7"/>
      <c r="R270" s="7"/>
      <c r="S270" s="7"/>
      <c r="T270" s="7"/>
      <c r="U270" s="7"/>
      <c r="V270" s="7"/>
      <c r="W270" s="7"/>
    </row>
    <row r="271" spans="1:23" x14ac:dyDescent="0.3">
      <c r="A271" s="5"/>
      <c r="B271" s="7"/>
      <c r="C271" s="7"/>
      <c r="D271" s="7"/>
      <c r="E271" s="7"/>
      <c r="F271" s="7"/>
      <c r="G271" s="7"/>
      <c r="H271" s="7"/>
      <c r="I271" s="7"/>
      <c r="J271" s="7"/>
      <c r="K271" s="7"/>
      <c r="L271" s="7"/>
      <c r="M271" s="7"/>
      <c r="N271" s="7"/>
      <c r="O271" s="7"/>
      <c r="P271" s="7"/>
      <c r="Q271" s="7"/>
      <c r="R271" s="7"/>
      <c r="S271" s="7"/>
      <c r="T271" s="7"/>
      <c r="U271" s="7"/>
      <c r="V271" s="7"/>
      <c r="W271" s="7"/>
    </row>
    <row r="272" spans="1:23" x14ac:dyDescent="0.3">
      <c r="A272" s="5"/>
      <c r="B272" s="7"/>
      <c r="C272" s="7"/>
      <c r="D272" s="7"/>
      <c r="E272" s="7"/>
      <c r="F272" s="7"/>
      <c r="G272" s="7"/>
      <c r="H272" s="7"/>
      <c r="I272" s="7"/>
      <c r="J272" s="7"/>
      <c r="K272" s="7"/>
      <c r="L272" s="7"/>
      <c r="M272" s="7"/>
      <c r="N272" s="7"/>
      <c r="O272" s="7"/>
      <c r="P272" s="7"/>
      <c r="Q272" s="7"/>
      <c r="R272" s="7"/>
      <c r="S272" s="7"/>
      <c r="T272" s="7"/>
      <c r="U272" s="7"/>
      <c r="V272" s="7"/>
      <c r="W272" s="7"/>
    </row>
    <row r="273" spans="1:23" x14ac:dyDescent="0.3">
      <c r="A273" s="5"/>
      <c r="B273" s="7"/>
      <c r="C273" s="7"/>
      <c r="D273" s="7"/>
      <c r="E273" s="7"/>
      <c r="F273" s="7"/>
      <c r="G273" s="7"/>
      <c r="H273" s="7"/>
      <c r="I273" s="7"/>
      <c r="J273" s="7"/>
      <c r="K273" s="7"/>
      <c r="L273" s="7"/>
      <c r="M273" s="7"/>
      <c r="N273" s="7"/>
      <c r="O273" s="7"/>
      <c r="P273" s="7"/>
      <c r="Q273" s="7"/>
      <c r="R273" s="7"/>
      <c r="S273" s="7"/>
      <c r="T273" s="7"/>
      <c r="U273" s="7"/>
      <c r="V273" s="7"/>
      <c r="W273" s="7"/>
    </row>
    <row r="274" spans="1:23" x14ac:dyDescent="0.3">
      <c r="A274" s="5"/>
      <c r="B274" s="7"/>
      <c r="C274" s="7"/>
      <c r="D274" s="7"/>
      <c r="E274" s="7"/>
      <c r="F274" s="7"/>
      <c r="G274" s="7"/>
      <c r="H274" s="7"/>
      <c r="I274" s="7"/>
      <c r="J274" s="7"/>
      <c r="K274" s="7"/>
      <c r="L274" s="7"/>
      <c r="M274" s="7"/>
      <c r="N274" s="7"/>
      <c r="O274" s="7"/>
      <c r="P274" s="7"/>
      <c r="Q274" s="7"/>
      <c r="R274" s="7"/>
      <c r="S274" s="7"/>
      <c r="T274" s="7"/>
      <c r="U274" s="7"/>
      <c r="V274" s="7"/>
      <c r="W274" s="7"/>
    </row>
    <row r="275" spans="1:23" x14ac:dyDescent="0.3">
      <c r="A275" s="5"/>
      <c r="B275" s="7"/>
      <c r="C275" s="7"/>
      <c r="D275" s="7"/>
      <c r="E275" s="7"/>
      <c r="F275" s="7"/>
      <c r="G275" s="7"/>
      <c r="H275" s="7"/>
      <c r="I275" s="7"/>
      <c r="J275" s="7"/>
      <c r="K275" s="7"/>
      <c r="L275" s="7"/>
      <c r="M275" s="7"/>
      <c r="N275" s="7"/>
      <c r="O275" s="7"/>
      <c r="P275" s="7"/>
      <c r="Q275" s="7"/>
      <c r="R275" s="7"/>
      <c r="S275" s="7"/>
      <c r="T275" s="7"/>
      <c r="U275" s="7"/>
      <c r="V275" s="7"/>
      <c r="W275" s="7"/>
    </row>
    <row r="276" spans="1:23" x14ac:dyDescent="0.3">
      <c r="A276" s="5"/>
      <c r="B276" s="7"/>
      <c r="C276" s="7"/>
      <c r="D276" s="7"/>
      <c r="E276" s="7"/>
      <c r="F276" s="7"/>
      <c r="G276" s="7"/>
      <c r="H276" s="7"/>
      <c r="I276" s="7"/>
      <c r="J276" s="7"/>
      <c r="K276" s="7"/>
      <c r="L276" s="7"/>
      <c r="M276" s="7"/>
      <c r="N276" s="7"/>
      <c r="O276" s="7"/>
      <c r="P276" s="7"/>
      <c r="Q276" s="7"/>
      <c r="R276" s="7"/>
      <c r="S276" s="7"/>
      <c r="T276" s="7"/>
      <c r="U276" s="7"/>
      <c r="V276" s="7"/>
      <c r="W276" s="7"/>
    </row>
    <row r="277" spans="1:23" x14ac:dyDescent="0.3">
      <c r="A277" s="5"/>
      <c r="B277" s="7"/>
      <c r="C277" s="7"/>
      <c r="D277" s="7"/>
      <c r="E277" s="7"/>
      <c r="F277" s="7"/>
      <c r="G277" s="7"/>
      <c r="H277" s="7"/>
      <c r="I277" s="7"/>
      <c r="J277" s="7"/>
      <c r="K277" s="7"/>
      <c r="L277" s="7"/>
      <c r="M277" s="7"/>
      <c r="N277" s="7"/>
      <c r="O277" s="7"/>
      <c r="P277" s="7"/>
      <c r="Q277" s="7"/>
      <c r="R277" s="7"/>
      <c r="S277" s="7"/>
      <c r="T277" s="7"/>
      <c r="U277" s="7"/>
      <c r="V277" s="7"/>
      <c r="W277" s="7"/>
    </row>
    <row r="278" spans="1:23" x14ac:dyDescent="0.3">
      <c r="A278" s="5"/>
      <c r="B278" s="7"/>
      <c r="C278" s="7"/>
      <c r="D278" s="7"/>
      <c r="E278" s="7"/>
      <c r="F278" s="7"/>
      <c r="G278" s="7"/>
      <c r="H278" s="7"/>
      <c r="I278" s="7"/>
      <c r="J278" s="7"/>
      <c r="K278" s="7"/>
      <c r="L278" s="7"/>
      <c r="M278" s="7"/>
      <c r="N278" s="7"/>
      <c r="O278" s="7"/>
      <c r="P278" s="7"/>
      <c r="Q278" s="7"/>
      <c r="R278" s="7"/>
      <c r="S278" s="7"/>
      <c r="T278" s="7"/>
      <c r="U278" s="7"/>
      <c r="V278" s="7"/>
      <c r="W278" s="7"/>
    </row>
    <row r="279" spans="1:23" x14ac:dyDescent="0.3">
      <c r="A279" s="5"/>
      <c r="B279" s="7"/>
      <c r="C279" s="7"/>
      <c r="D279" s="7"/>
      <c r="E279" s="7"/>
      <c r="F279" s="7"/>
      <c r="G279" s="7"/>
      <c r="H279" s="7"/>
      <c r="I279" s="7"/>
      <c r="J279" s="7"/>
      <c r="K279" s="7"/>
      <c r="L279" s="7"/>
      <c r="M279" s="7"/>
      <c r="N279" s="7"/>
      <c r="O279" s="7"/>
      <c r="P279" s="7"/>
      <c r="Q279" s="7"/>
      <c r="R279" s="7"/>
      <c r="S279" s="7"/>
      <c r="T279" s="7"/>
      <c r="U279" s="7"/>
      <c r="V279" s="7"/>
      <c r="W279" s="7"/>
    </row>
    <row r="280" spans="1:23" x14ac:dyDescent="0.3">
      <c r="A280" s="5"/>
      <c r="B280" s="7"/>
      <c r="C280" s="7"/>
      <c r="D280" s="7"/>
      <c r="E280" s="7"/>
      <c r="F280" s="7"/>
      <c r="G280" s="7"/>
      <c r="H280" s="7"/>
      <c r="I280" s="7"/>
      <c r="J280" s="7"/>
      <c r="K280" s="7"/>
      <c r="L280" s="7"/>
      <c r="M280" s="7"/>
      <c r="N280" s="7"/>
      <c r="O280" s="7"/>
      <c r="P280" s="7"/>
      <c r="Q280" s="7"/>
      <c r="R280" s="7"/>
      <c r="S280" s="7"/>
      <c r="T280" s="7"/>
      <c r="U280" s="7"/>
      <c r="V280" s="7"/>
      <c r="W280" s="7"/>
    </row>
    <row r="281" spans="1:23" x14ac:dyDescent="0.3">
      <c r="A281" s="5"/>
      <c r="B281" s="7"/>
      <c r="C281" s="7"/>
      <c r="D281" s="7"/>
      <c r="E281" s="7"/>
      <c r="F281" s="7"/>
      <c r="G281" s="7"/>
      <c r="H281" s="7"/>
      <c r="I281" s="7"/>
      <c r="J281" s="7"/>
      <c r="K281" s="7"/>
      <c r="L281" s="7"/>
      <c r="M281" s="7"/>
      <c r="N281" s="7"/>
      <c r="O281" s="7"/>
      <c r="P281" s="7"/>
      <c r="Q281" s="7"/>
      <c r="R281" s="7"/>
      <c r="S281" s="7"/>
      <c r="T281" s="7"/>
      <c r="U281" s="7"/>
      <c r="V281" s="7"/>
      <c r="W281" s="7"/>
    </row>
    <row r="282" spans="1:23" x14ac:dyDescent="0.3">
      <c r="A282" s="5"/>
      <c r="B282" s="7"/>
      <c r="C282" s="7"/>
      <c r="D282" s="7"/>
      <c r="E282" s="7"/>
      <c r="F282" s="7"/>
      <c r="G282" s="7"/>
      <c r="H282" s="7"/>
      <c r="I282" s="7"/>
      <c r="J282" s="7"/>
      <c r="K282" s="7"/>
      <c r="L282" s="7"/>
      <c r="M282" s="7"/>
      <c r="N282" s="7"/>
      <c r="O282" s="7"/>
      <c r="P282" s="7"/>
      <c r="Q282" s="7"/>
      <c r="R282" s="7"/>
      <c r="S282" s="7"/>
      <c r="T282" s="7"/>
      <c r="U282" s="7"/>
      <c r="V282" s="7"/>
      <c r="W282" s="7"/>
    </row>
    <row r="283" spans="1:23" x14ac:dyDescent="0.3">
      <c r="A283" s="5"/>
      <c r="B283" s="7"/>
      <c r="C283" s="7"/>
      <c r="D283" s="7"/>
      <c r="E283" s="7"/>
      <c r="F283" s="7"/>
      <c r="G283" s="7"/>
      <c r="H283" s="7"/>
      <c r="I283" s="7"/>
      <c r="J283" s="7"/>
      <c r="K283" s="7"/>
      <c r="L283" s="7"/>
      <c r="M283" s="7"/>
      <c r="N283" s="7"/>
      <c r="O283" s="7"/>
      <c r="P283" s="7"/>
      <c r="Q283" s="7"/>
      <c r="R283" s="7"/>
      <c r="S283" s="7"/>
      <c r="T283" s="7"/>
      <c r="U283" s="7"/>
      <c r="V283" s="7"/>
      <c r="W283" s="7"/>
    </row>
    <row r="284" spans="1:23" x14ac:dyDescent="0.3">
      <c r="A284" s="5"/>
      <c r="B284" s="7"/>
      <c r="C284" s="7"/>
      <c r="D284" s="7"/>
      <c r="E284" s="7"/>
      <c r="F284" s="7"/>
      <c r="G284" s="7"/>
      <c r="H284" s="7"/>
      <c r="I284" s="7"/>
      <c r="J284" s="7"/>
      <c r="K284" s="7"/>
      <c r="L284" s="7"/>
      <c r="M284" s="7"/>
      <c r="N284" s="7"/>
      <c r="O284" s="7"/>
      <c r="P284" s="7"/>
      <c r="Q284" s="7"/>
      <c r="R284" s="7"/>
      <c r="S284" s="7"/>
      <c r="T284" s="7"/>
      <c r="U284" s="7"/>
      <c r="V284" s="7"/>
      <c r="W284" s="7"/>
    </row>
    <row r="285" spans="1:23" x14ac:dyDescent="0.3">
      <c r="A285" s="5"/>
      <c r="B285" s="7"/>
      <c r="C285" s="7"/>
      <c r="D285" s="7"/>
      <c r="E285" s="7"/>
      <c r="F285" s="7"/>
      <c r="G285" s="7"/>
      <c r="H285" s="7"/>
      <c r="I285" s="7"/>
      <c r="J285" s="7"/>
      <c r="K285" s="7"/>
      <c r="L285" s="7"/>
      <c r="M285" s="7"/>
      <c r="N285" s="7"/>
      <c r="O285" s="7"/>
      <c r="P285" s="7"/>
      <c r="Q285" s="7"/>
      <c r="R285" s="7"/>
      <c r="S285" s="7"/>
      <c r="T285" s="7"/>
      <c r="U285" s="7"/>
      <c r="V285" s="7"/>
      <c r="W285" s="7"/>
    </row>
    <row r="286" spans="1:23" x14ac:dyDescent="0.3">
      <c r="A286" s="5"/>
      <c r="B286" s="7"/>
      <c r="C286" s="7"/>
      <c r="D286" s="7"/>
      <c r="E286" s="7"/>
      <c r="F286" s="7"/>
      <c r="G286" s="7"/>
      <c r="H286" s="7"/>
      <c r="I286" s="7"/>
      <c r="J286" s="7"/>
      <c r="K286" s="7"/>
      <c r="L286" s="7"/>
      <c r="M286" s="7"/>
      <c r="N286" s="7"/>
      <c r="O286" s="7"/>
      <c r="P286" s="7"/>
      <c r="Q286" s="7"/>
      <c r="R286" s="7"/>
      <c r="S286" s="7"/>
      <c r="T286" s="7"/>
      <c r="U286" s="7"/>
      <c r="V286" s="7"/>
      <c r="W286" s="7"/>
    </row>
    <row r="287" spans="1:23" x14ac:dyDescent="0.3">
      <c r="A287" s="5"/>
      <c r="B287" s="7"/>
      <c r="C287" s="7"/>
      <c r="D287" s="7"/>
      <c r="E287" s="7"/>
      <c r="F287" s="7"/>
      <c r="G287" s="7"/>
      <c r="H287" s="7"/>
      <c r="I287" s="7"/>
      <c r="J287" s="7"/>
      <c r="K287" s="7"/>
      <c r="L287" s="7"/>
      <c r="M287" s="7"/>
      <c r="N287" s="7"/>
      <c r="O287" s="7"/>
      <c r="P287" s="7"/>
      <c r="Q287" s="7"/>
      <c r="R287" s="7"/>
      <c r="S287" s="7"/>
      <c r="T287" s="7"/>
      <c r="U287" s="7"/>
      <c r="V287" s="7"/>
      <c r="W287" s="7"/>
    </row>
    <row r="288" spans="1:23" x14ac:dyDescent="0.3">
      <c r="A288" s="5"/>
      <c r="B288" s="7"/>
      <c r="C288" s="7"/>
      <c r="D288" s="7"/>
      <c r="E288" s="7"/>
      <c r="F288" s="7"/>
      <c r="G288" s="7"/>
      <c r="H288" s="7"/>
      <c r="I288" s="7"/>
      <c r="J288" s="7"/>
      <c r="K288" s="7"/>
      <c r="L288" s="7"/>
      <c r="M288" s="7"/>
      <c r="N288" s="7"/>
      <c r="O288" s="7"/>
      <c r="P288" s="7"/>
      <c r="Q288" s="7"/>
      <c r="R288" s="7"/>
      <c r="S288" s="7"/>
      <c r="T288" s="7"/>
      <c r="U288" s="7"/>
      <c r="V288" s="7"/>
      <c r="W288" s="7"/>
    </row>
    <row r="289" spans="1:23" x14ac:dyDescent="0.3">
      <c r="A289" s="5"/>
      <c r="B289" s="7"/>
      <c r="C289" s="7"/>
      <c r="D289" s="7"/>
      <c r="E289" s="7"/>
      <c r="F289" s="7"/>
      <c r="G289" s="7"/>
      <c r="H289" s="7"/>
      <c r="I289" s="7"/>
      <c r="J289" s="7"/>
      <c r="K289" s="7"/>
      <c r="L289" s="7"/>
      <c r="M289" s="7"/>
      <c r="N289" s="7"/>
      <c r="O289" s="7"/>
      <c r="P289" s="7"/>
      <c r="Q289" s="7"/>
      <c r="R289" s="7"/>
      <c r="S289" s="7"/>
      <c r="T289" s="7"/>
      <c r="U289" s="7"/>
      <c r="V289" s="7"/>
      <c r="W289" s="7"/>
    </row>
    <row r="290" spans="1:23" x14ac:dyDescent="0.3">
      <c r="A290" s="5"/>
      <c r="B290" s="7"/>
      <c r="C290" s="7"/>
      <c r="D290" s="7"/>
      <c r="E290" s="7"/>
      <c r="F290" s="7"/>
      <c r="G290" s="7"/>
      <c r="H290" s="7"/>
      <c r="I290" s="7"/>
      <c r="J290" s="7"/>
      <c r="K290" s="7"/>
      <c r="L290" s="7"/>
      <c r="M290" s="7"/>
      <c r="N290" s="7"/>
      <c r="O290" s="7"/>
      <c r="P290" s="7"/>
      <c r="Q290" s="7"/>
      <c r="R290" s="7"/>
      <c r="S290" s="7"/>
      <c r="T290" s="7"/>
      <c r="U290" s="7"/>
      <c r="V290" s="7"/>
      <c r="W290" s="7"/>
    </row>
    <row r="291" spans="1:23" x14ac:dyDescent="0.3">
      <c r="A291" s="5"/>
      <c r="B291" s="7"/>
      <c r="C291" s="7"/>
      <c r="D291" s="7"/>
      <c r="E291" s="7"/>
      <c r="F291" s="7"/>
      <c r="G291" s="7"/>
      <c r="H291" s="7"/>
      <c r="I291" s="7"/>
      <c r="J291" s="7"/>
      <c r="K291" s="7"/>
      <c r="L291" s="7"/>
      <c r="M291" s="7"/>
      <c r="N291" s="7"/>
      <c r="O291" s="7"/>
      <c r="P291" s="7"/>
      <c r="Q291" s="7"/>
      <c r="R291" s="7"/>
      <c r="S291" s="7"/>
      <c r="T291" s="7"/>
      <c r="U291" s="7"/>
      <c r="V291" s="7"/>
      <c r="W291" s="7"/>
    </row>
    <row r="292" spans="1:23" x14ac:dyDescent="0.3">
      <c r="A292" s="5"/>
      <c r="B292" s="7"/>
      <c r="C292" s="7"/>
      <c r="D292" s="7"/>
      <c r="E292" s="7"/>
      <c r="F292" s="7"/>
      <c r="G292" s="7"/>
      <c r="H292" s="7"/>
      <c r="I292" s="7"/>
      <c r="J292" s="7"/>
      <c r="K292" s="7"/>
      <c r="L292" s="7"/>
      <c r="M292" s="7"/>
      <c r="N292" s="7"/>
      <c r="O292" s="7"/>
      <c r="P292" s="7"/>
      <c r="Q292" s="7"/>
      <c r="R292" s="7"/>
      <c r="S292" s="7"/>
      <c r="T292" s="7"/>
      <c r="U292" s="7"/>
      <c r="V292" s="7"/>
      <c r="W292" s="7"/>
    </row>
    <row r="293" spans="1:23" x14ac:dyDescent="0.3">
      <c r="A293" s="5"/>
      <c r="B293" s="7"/>
      <c r="C293" s="7"/>
      <c r="D293" s="7"/>
      <c r="E293" s="7"/>
      <c r="F293" s="7"/>
      <c r="G293" s="7"/>
      <c r="H293" s="7"/>
      <c r="I293" s="7"/>
      <c r="J293" s="7"/>
      <c r="K293" s="7"/>
      <c r="L293" s="7"/>
      <c r="M293" s="7"/>
      <c r="N293" s="7"/>
      <c r="O293" s="7"/>
      <c r="P293" s="7"/>
      <c r="Q293" s="7"/>
      <c r="R293" s="7"/>
      <c r="S293" s="7"/>
      <c r="T293" s="7"/>
      <c r="U293" s="7"/>
      <c r="V293" s="7"/>
      <c r="W293" s="7"/>
    </row>
    <row r="294" spans="1:23" x14ac:dyDescent="0.3">
      <c r="A294" s="5"/>
      <c r="B294" s="7"/>
      <c r="C294" s="7"/>
      <c r="D294" s="7"/>
      <c r="E294" s="7"/>
      <c r="F294" s="7"/>
      <c r="G294" s="7"/>
      <c r="H294" s="7"/>
      <c r="I294" s="7"/>
      <c r="J294" s="7"/>
      <c r="K294" s="7"/>
      <c r="L294" s="7"/>
      <c r="M294" s="7"/>
      <c r="N294" s="7"/>
      <c r="O294" s="7"/>
      <c r="P294" s="7"/>
      <c r="Q294" s="7"/>
      <c r="R294" s="7"/>
      <c r="S294" s="7"/>
      <c r="T294" s="7"/>
      <c r="U294" s="7"/>
      <c r="V294" s="7"/>
      <c r="W294" s="7"/>
    </row>
    <row r="295" spans="1:23" x14ac:dyDescent="0.3">
      <c r="A295" s="5"/>
      <c r="B295" s="7"/>
      <c r="C295" s="7"/>
      <c r="D295" s="7"/>
      <c r="E295" s="7"/>
      <c r="F295" s="7"/>
      <c r="G295" s="7"/>
      <c r="H295" s="7"/>
      <c r="I295" s="7"/>
      <c r="J295" s="7"/>
      <c r="K295" s="7"/>
      <c r="L295" s="7"/>
      <c r="M295" s="7"/>
      <c r="N295" s="7"/>
      <c r="O295" s="7"/>
      <c r="P295" s="7"/>
      <c r="Q295" s="7"/>
      <c r="R295" s="7"/>
      <c r="S295" s="7"/>
      <c r="T295" s="7"/>
      <c r="U295" s="7"/>
      <c r="V295" s="7"/>
      <c r="W295" s="7"/>
    </row>
    <row r="296" spans="1:23" x14ac:dyDescent="0.3">
      <c r="A296" s="5"/>
      <c r="B296" s="7"/>
      <c r="C296" s="7"/>
      <c r="D296" s="7"/>
      <c r="E296" s="7"/>
      <c r="F296" s="7"/>
      <c r="G296" s="7"/>
      <c r="H296" s="7"/>
      <c r="I296" s="7"/>
      <c r="J296" s="7"/>
      <c r="K296" s="7"/>
      <c r="L296" s="7"/>
      <c r="M296" s="7"/>
      <c r="N296" s="7"/>
      <c r="O296" s="7"/>
      <c r="P296" s="7"/>
      <c r="Q296" s="7"/>
      <c r="R296" s="7"/>
      <c r="S296" s="7"/>
      <c r="T296" s="7"/>
      <c r="U296" s="7"/>
      <c r="V296" s="7"/>
      <c r="W296" s="7"/>
    </row>
    <row r="297" spans="1:23" x14ac:dyDescent="0.3">
      <c r="A297" s="5"/>
      <c r="B297" s="7"/>
      <c r="C297" s="7"/>
      <c r="D297" s="7"/>
      <c r="E297" s="7"/>
      <c r="F297" s="7"/>
      <c r="G297" s="7"/>
      <c r="H297" s="7"/>
      <c r="I297" s="7"/>
      <c r="J297" s="7"/>
      <c r="K297" s="7"/>
      <c r="L297" s="7"/>
      <c r="M297" s="7"/>
      <c r="N297" s="7"/>
      <c r="O297" s="7"/>
      <c r="P297" s="7"/>
      <c r="Q297" s="7"/>
      <c r="R297" s="7"/>
      <c r="S297" s="7"/>
      <c r="T297" s="7"/>
      <c r="U297" s="7"/>
      <c r="V297" s="7"/>
      <c r="W297" s="7"/>
    </row>
    <row r="298" spans="1:23" x14ac:dyDescent="0.3">
      <c r="A298" s="5"/>
      <c r="B298" s="7"/>
      <c r="C298" s="7"/>
      <c r="D298" s="7"/>
      <c r="E298" s="7"/>
      <c r="F298" s="7"/>
      <c r="G298" s="7"/>
      <c r="H298" s="7"/>
      <c r="I298" s="7"/>
      <c r="J298" s="7"/>
      <c r="K298" s="7"/>
      <c r="L298" s="7"/>
      <c r="M298" s="7"/>
      <c r="N298" s="7"/>
      <c r="O298" s="7"/>
      <c r="P298" s="7"/>
      <c r="Q298" s="7"/>
      <c r="R298" s="7"/>
      <c r="S298" s="7"/>
      <c r="T298" s="7"/>
      <c r="U298" s="7"/>
      <c r="V298" s="7"/>
      <c r="W298" s="7"/>
    </row>
    <row r="299" spans="1:23" x14ac:dyDescent="0.3">
      <c r="A299" s="5"/>
      <c r="B299" s="7"/>
      <c r="C299" s="7"/>
      <c r="D299" s="7"/>
      <c r="E299" s="7"/>
      <c r="F299" s="7"/>
      <c r="G299" s="7"/>
      <c r="H299" s="7"/>
      <c r="I299" s="7"/>
      <c r="J299" s="7"/>
      <c r="K299" s="7"/>
      <c r="L299" s="7"/>
      <c r="M299" s="7"/>
      <c r="N299" s="7"/>
      <c r="O299" s="7"/>
      <c r="P299" s="7"/>
      <c r="Q299" s="7"/>
      <c r="R299" s="7"/>
      <c r="S299" s="7"/>
      <c r="T299" s="7"/>
      <c r="U299" s="7"/>
      <c r="V299" s="7"/>
      <c r="W299" s="7"/>
    </row>
    <row r="300" spans="1:23" x14ac:dyDescent="0.3">
      <c r="A300" s="5"/>
      <c r="B300" s="7"/>
      <c r="C300" s="7"/>
      <c r="D300" s="7"/>
      <c r="E300" s="7"/>
      <c r="F300" s="7"/>
      <c r="G300" s="7"/>
      <c r="H300" s="7"/>
      <c r="I300" s="7"/>
      <c r="J300" s="7"/>
      <c r="K300" s="7"/>
      <c r="L300" s="7"/>
      <c r="M300" s="7"/>
      <c r="N300" s="7"/>
      <c r="O300" s="7"/>
      <c r="P300" s="7"/>
      <c r="Q300" s="7"/>
      <c r="R300" s="7"/>
      <c r="S300" s="7"/>
      <c r="T300" s="7"/>
      <c r="U300" s="7"/>
      <c r="V300" s="7"/>
      <c r="W300" s="7"/>
    </row>
    <row r="301" spans="1:23" x14ac:dyDescent="0.3">
      <c r="A301" s="5"/>
      <c r="B301" s="7"/>
      <c r="C301" s="7"/>
      <c r="D301" s="7"/>
      <c r="E301" s="7"/>
      <c r="F301" s="7"/>
      <c r="G301" s="7"/>
      <c r="H301" s="7"/>
      <c r="I301" s="7"/>
      <c r="J301" s="7"/>
      <c r="K301" s="7"/>
      <c r="L301" s="7"/>
      <c r="M301" s="7"/>
      <c r="N301" s="7"/>
      <c r="O301" s="7"/>
      <c r="P301" s="7"/>
      <c r="Q301" s="7"/>
      <c r="R301" s="7"/>
      <c r="S301" s="7"/>
      <c r="T301" s="7"/>
      <c r="U301" s="7"/>
      <c r="V301" s="7"/>
      <c r="W301" s="7"/>
    </row>
    <row r="302" spans="1:23" x14ac:dyDescent="0.3">
      <c r="A302" s="5"/>
      <c r="B302" s="7"/>
      <c r="C302" s="7"/>
      <c r="D302" s="7"/>
      <c r="E302" s="7"/>
      <c r="F302" s="7"/>
      <c r="G302" s="7"/>
      <c r="H302" s="7"/>
      <c r="I302" s="7"/>
      <c r="J302" s="7"/>
      <c r="K302" s="7"/>
      <c r="L302" s="7"/>
      <c r="M302" s="7"/>
      <c r="N302" s="7"/>
      <c r="O302" s="7"/>
      <c r="P302" s="7"/>
      <c r="Q302" s="7"/>
      <c r="R302" s="7"/>
      <c r="S302" s="7"/>
      <c r="T302" s="7"/>
      <c r="U302" s="7"/>
      <c r="V302" s="7"/>
      <c r="W302" s="7"/>
    </row>
    <row r="303" spans="1:23" x14ac:dyDescent="0.3">
      <c r="A303" s="5"/>
      <c r="B303" s="7"/>
      <c r="C303" s="7"/>
      <c r="D303" s="7"/>
      <c r="E303" s="7"/>
      <c r="F303" s="7"/>
      <c r="G303" s="7"/>
      <c r="H303" s="7"/>
      <c r="I303" s="7"/>
      <c r="J303" s="7"/>
      <c r="K303" s="7"/>
      <c r="L303" s="7"/>
      <c r="M303" s="7"/>
      <c r="N303" s="7"/>
      <c r="O303" s="7"/>
      <c r="P303" s="7"/>
      <c r="Q303" s="7"/>
      <c r="R303" s="7"/>
      <c r="S303" s="7"/>
      <c r="T303" s="7"/>
      <c r="U303" s="7"/>
      <c r="V303" s="7"/>
      <c r="W303" s="7"/>
    </row>
    <row r="304" spans="1:23" x14ac:dyDescent="0.3">
      <c r="A304" s="5"/>
      <c r="B304" s="7"/>
      <c r="C304" s="7"/>
      <c r="D304" s="7"/>
      <c r="E304" s="7"/>
      <c r="F304" s="7"/>
      <c r="G304" s="7"/>
      <c r="H304" s="7"/>
      <c r="I304" s="7"/>
      <c r="J304" s="7"/>
      <c r="K304" s="7"/>
      <c r="L304" s="7"/>
      <c r="M304" s="7"/>
      <c r="N304" s="7"/>
      <c r="O304" s="7"/>
      <c r="P304" s="7"/>
      <c r="Q304" s="7"/>
      <c r="R304" s="7"/>
      <c r="S304" s="7"/>
      <c r="T304" s="7"/>
      <c r="U304" s="7"/>
      <c r="V304" s="7"/>
      <c r="W304" s="7"/>
    </row>
    <row r="305" spans="1:23" x14ac:dyDescent="0.3">
      <c r="A305" s="5"/>
      <c r="B305" s="7"/>
      <c r="C305" s="7"/>
      <c r="D305" s="7"/>
      <c r="E305" s="7"/>
      <c r="F305" s="7"/>
      <c r="G305" s="7"/>
      <c r="H305" s="7"/>
      <c r="I305" s="7"/>
      <c r="J305" s="7"/>
      <c r="K305" s="7"/>
      <c r="L305" s="7"/>
      <c r="M305" s="7"/>
      <c r="N305" s="7"/>
      <c r="O305" s="7"/>
      <c r="P305" s="7"/>
      <c r="Q305" s="7"/>
      <c r="R305" s="7"/>
      <c r="S305" s="7"/>
      <c r="T305" s="7"/>
      <c r="U305" s="7"/>
      <c r="V305" s="7"/>
      <c r="W305" s="7"/>
    </row>
    <row r="306" spans="1:23" x14ac:dyDescent="0.3">
      <c r="A306" s="5"/>
      <c r="B306" s="7"/>
      <c r="C306" s="7"/>
      <c r="D306" s="7"/>
      <c r="E306" s="7"/>
      <c r="F306" s="7"/>
      <c r="G306" s="7"/>
      <c r="H306" s="7"/>
      <c r="I306" s="7"/>
      <c r="J306" s="7"/>
      <c r="K306" s="7"/>
      <c r="L306" s="7"/>
      <c r="M306" s="7"/>
      <c r="N306" s="7"/>
      <c r="O306" s="7"/>
      <c r="P306" s="7"/>
      <c r="Q306" s="7"/>
      <c r="R306" s="7"/>
      <c r="S306" s="7"/>
      <c r="T306" s="7"/>
      <c r="U306" s="7"/>
      <c r="V306" s="7"/>
      <c r="W306" s="7"/>
    </row>
    <row r="307" spans="1:23" x14ac:dyDescent="0.3">
      <c r="A307" s="5"/>
      <c r="B307" s="7"/>
      <c r="C307" s="7"/>
      <c r="D307" s="7"/>
      <c r="E307" s="7"/>
      <c r="F307" s="7"/>
      <c r="G307" s="7"/>
      <c r="H307" s="7"/>
      <c r="I307" s="7"/>
      <c r="J307" s="7"/>
      <c r="K307" s="7"/>
      <c r="L307" s="7"/>
      <c r="M307" s="7"/>
      <c r="N307" s="7"/>
      <c r="O307" s="7"/>
      <c r="P307" s="7"/>
      <c r="Q307" s="7"/>
      <c r="R307" s="7"/>
      <c r="S307" s="7"/>
      <c r="T307" s="7"/>
      <c r="U307" s="7"/>
      <c r="V307" s="7"/>
      <c r="W307" s="7"/>
    </row>
    <row r="308" spans="1:23" x14ac:dyDescent="0.3">
      <c r="A308" s="5"/>
      <c r="B308" s="7"/>
      <c r="C308" s="7"/>
      <c r="D308" s="7"/>
      <c r="E308" s="7"/>
      <c r="F308" s="7"/>
      <c r="G308" s="7"/>
      <c r="H308" s="7"/>
      <c r="I308" s="7"/>
      <c r="J308" s="7"/>
      <c r="K308" s="7"/>
      <c r="L308" s="7"/>
      <c r="M308" s="7"/>
      <c r="N308" s="7"/>
      <c r="O308" s="7"/>
      <c r="P308" s="7"/>
      <c r="Q308" s="7"/>
      <c r="R308" s="7"/>
      <c r="S308" s="7"/>
      <c r="T308" s="7"/>
      <c r="U308" s="7"/>
      <c r="V308" s="7"/>
      <c r="W308" s="7"/>
    </row>
    <row r="309" spans="1:23" x14ac:dyDescent="0.3">
      <c r="A309" s="5"/>
      <c r="B309" s="7"/>
      <c r="C309" s="7"/>
      <c r="D309" s="7"/>
      <c r="E309" s="7"/>
      <c r="F309" s="7"/>
      <c r="G309" s="7"/>
      <c r="H309" s="7"/>
      <c r="I309" s="7"/>
      <c r="J309" s="7"/>
      <c r="K309" s="7"/>
      <c r="L309" s="7"/>
      <c r="M309" s="7"/>
      <c r="N309" s="7"/>
      <c r="O309" s="7"/>
      <c r="P309" s="7"/>
      <c r="Q309" s="7"/>
      <c r="R309" s="7"/>
      <c r="S309" s="7"/>
      <c r="T309" s="7"/>
      <c r="U309" s="7"/>
      <c r="V309" s="7"/>
      <c r="W309" s="7"/>
    </row>
    <row r="310" spans="1:23" x14ac:dyDescent="0.3">
      <c r="A310" s="5"/>
      <c r="B310" s="7"/>
      <c r="C310" s="7"/>
      <c r="D310" s="7"/>
      <c r="E310" s="7"/>
      <c r="F310" s="7"/>
      <c r="G310" s="7"/>
      <c r="H310" s="7"/>
      <c r="I310" s="7"/>
      <c r="J310" s="7"/>
      <c r="K310" s="7"/>
      <c r="L310" s="7"/>
      <c r="M310" s="7"/>
      <c r="N310" s="7"/>
      <c r="O310" s="7"/>
      <c r="P310" s="7"/>
      <c r="Q310" s="7"/>
      <c r="R310" s="7"/>
      <c r="S310" s="7"/>
      <c r="T310" s="7"/>
      <c r="U310" s="7"/>
      <c r="V310" s="7"/>
      <c r="W310" s="7"/>
    </row>
    <row r="311" spans="1:23" x14ac:dyDescent="0.3">
      <c r="A311" s="5"/>
      <c r="B311" s="7"/>
      <c r="C311" s="7"/>
      <c r="D311" s="7"/>
      <c r="E311" s="7"/>
      <c r="F311" s="7"/>
      <c r="G311" s="7"/>
      <c r="H311" s="7"/>
      <c r="I311" s="7"/>
      <c r="J311" s="7"/>
      <c r="K311" s="7"/>
      <c r="L311" s="7"/>
      <c r="M311" s="7"/>
      <c r="N311" s="7"/>
      <c r="O311" s="7"/>
      <c r="P311" s="7"/>
      <c r="Q311" s="7"/>
      <c r="R311" s="7"/>
      <c r="S311" s="7"/>
      <c r="T311" s="7"/>
      <c r="U311" s="7"/>
      <c r="V311" s="7"/>
      <c r="W311" s="7"/>
    </row>
    <row r="312" spans="1:23" x14ac:dyDescent="0.3">
      <c r="A312" s="5"/>
      <c r="B312" s="7"/>
      <c r="C312" s="7"/>
      <c r="D312" s="7"/>
      <c r="E312" s="7"/>
      <c r="F312" s="7"/>
      <c r="G312" s="7"/>
      <c r="H312" s="7"/>
      <c r="I312" s="7"/>
      <c r="J312" s="7"/>
      <c r="K312" s="7"/>
      <c r="L312" s="7"/>
      <c r="M312" s="7"/>
      <c r="N312" s="7"/>
      <c r="O312" s="7"/>
      <c r="P312" s="7"/>
      <c r="Q312" s="7"/>
      <c r="R312" s="7"/>
      <c r="S312" s="7"/>
      <c r="T312" s="7"/>
      <c r="U312" s="7"/>
      <c r="V312" s="7"/>
      <c r="W312" s="7"/>
    </row>
    <row r="313" spans="1:23" x14ac:dyDescent="0.3">
      <c r="A313" s="5"/>
      <c r="B313" s="7"/>
      <c r="C313" s="7"/>
      <c r="D313" s="7"/>
      <c r="E313" s="7"/>
      <c r="F313" s="7"/>
      <c r="G313" s="7"/>
      <c r="H313" s="7"/>
      <c r="I313" s="7"/>
      <c r="J313" s="7"/>
      <c r="K313" s="7"/>
      <c r="L313" s="7"/>
      <c r="M313" s="7"/>
      <c r="N313" s="7"/>
      <c r="O313" s="7"/>
      <c r="P313" s="7"/>
      <c r="Q313" s="7"/>
      <c r="R313" s="7"/>
      <c r="S313" s="7"/>
      <c r="T313" s="7"/>
      <c r="U313" s="7"/>
      <c r="V313" s="7"/>
      <c r="W313" s="7"/>
    </row>
    <row r="314" spans="1:23" x14ac:dyDescent="0.3">
      <c r="A314" s="5"/>
      <c r="B314" s="7"/>
      <c r="C314" s="7"/>
      <c r="D314" s="7"/>
      <c r="E314" s="7"/>
      <c r="F314" s="7"/>
      <c r="G314" s="7"/>
      <c r="H314" s="7"/>
      <c r="I314" s="7"/>
      <c r="J314" s="7"/>
      <c r="K314" s="7"/>
      <c r="L314" s="7"/>
      <c r="M314" s="7"/>
      <c r="N314" s="7"/>
      <c r="O314" s="7"/>
      <c r="P314" s="7"/>
      <c r="Q314" s="7"/>
      <c r="R314" s="7"/>
      <c r="S314" s="7"/>
      <c r="T314" s="7"/>
      <c r="U314" s="7"/>
      <c r="V314" s="7"/>
      <c r="W314" s="7"/>
    </row>
    <row r="315" spans="1:23" x14ac:dyDescent="0.3">
      <c r="A315" s="5"/>
      <c r="B315" s="7"/>
      <c r="C315" s="7"/>
      <c r="D315" s="7"/>
      <c r="E315" s="7"/>
      <c r="F315" s="7"/>
      <c r="G315" s="7"/>
      <c r="H315" s="7"/>
      <c r="I315" s="7"/>
      <c r="J315" s="7"/>
      <c r="K315" s="7"/>
      <c r="L315" s="7"/>
      <c r="M315" s="7"/>
      <c r="N315" s="7"/>
      <c r="O315" s="7"/>
      <c r="P315" s="7"/>
      <c r="Q315" s="7"/>
      <c r="R315" s="7"/>
      <c r="S315" s="7"/>
      <c r="T315" s="7"/>
      <c r="U315" s="7"/>
      <c r="V315" s="7"/>
      <c r="W315" s="7"/>
    </row>
    <row r="316" spans="1:23" x14ac:dyDescent="0.3">
      <c r="A316" s="5"/>
      <c r="B316" s="7"/>
      <c r="C316" s="7"/>
      <c r="D316" s="7"/>
      <c r="E316" s="7"/>
      <c r="F316" s="7"/>
      <c r="G316" s="7"/>
      <c r="H316" s="7"/>
      <c r="I316" s="7"/>
      <c r="J316" s="7"/>
      <c r="K316" s="7"/>
      <c r="L316" s="7"/>
      <c r="M316" s="7"/>
      <c r="N316" s="7"/>
      <c r="O316" s="7"/>
      <c r="P316" s="7"/>
      <c r="Q316" s="7"/>
      <c r="R316" s="7"/>
      <c r="S316" s="7"/>
      <c r="T316" s="7"/>
      <c r="U316" s="7"/>
      <c r="V316" s="7"/>
      <c r="W316" s="7"/>
    </row>
    <row r="317" spans="1:23" x14ac:dyDescent="0.3">
      <c r="A317" s="5"/>
      <c r="B317" s="7"/>
      <c r="C317" s="7"/>
      <c r="D317" s="7"/>
      <c r="E317" s="7"/>
      <c r="F317" s="7"/>
      <c r="G317" s="7"/>
      <c r="H317" s="7"/>
      <c r="I317" s="7"/>
      <c r="J317" s="7"/>
      <c r="K317" s="7"/>
      <c r="L317" s="7"/>
      <c r="M317" s="7"/>
      <c r="N317" s="7"/>
      <c r="O317" s="7"/>
      <c r="P317" s="7"/>
      <c r="Q317" s="7"/>
      <c r="R317" s="7"/>
      <c r="S317" s="7"/>
      <c r="T317" s="7"/>
      <c r="U317" s="7"/>
      <c r="V317" s="7"/>
      <c r="W317" s="7"/>
    </row>
    <row r="318" spans="1:23" x14ac:dyDescent="0.3">
      <c r="A318" s="5"/>
      <c r="B318" s="7"/>
      <c r="C318" s="7"/>
      <c r="D318" s="7"/>
      <c r="E318" s="7"/>
      <c r="F318" s="7"/>
      <c r="G318" s="7"/>
      <c r="H318" s="7"/>
      <c r="I318" s="7"/>
      <c r="J318" s="7"/>
      <c r="K318" s="7"/>
      <c r="L318" s="7"/>
      <c r="M318" s="7"/>
      <c r="N318" s="7"/>
      <c r="O318" s="7"/>
      <c r="P318" s="7"/>
      <c r="Q318" s="7"/>
      <c r="R318" s="7"/>
      <c r="S318" s="7"/>
      <c r="T318" s="7"/>
      <c r="U318" s="7"/>
      <c r="V318" s="7"/>
      <c r="W318" s="7"/>
    </row>
    <row r="319" spans="1:23" x14ac:dyDescent="0.3">
      <c r="A319" s="5"/>
      <c r="B319" s="7"/>
      <c r="C319" s="7"/>
      <c r="D319" s="7"/>
      <c r="E319" s="7"/>
      <c r="F319" s="7"/>
      <c r="G319" s="7"/>
      <c r="H319" s="7"/>
      <c r="I319" s="7"/>
      <c r="J319" s="7"/>
      <c r="K319" s="7"/>
      <c r="L319" s="7"/>
      <c r="M319" s="7"/>
      <c r="N319" s="7"/>
      <c r="O319" s="7"/>
      <c r="P319" s="7"/>
      <c r="Q319" s="7"/>
      <c r="R319" s="7"/>
      <c r="S319" s="7"/>
      <c r="T319" s="7"/>
      <c r="U319" s="7"/>
      <c r="V319" s="7"/>
      <c r="W319" s="7"/>
    </row>
    <row r="320" spans="1:23" x14ac:dyDescent="0.3">
      <c r="A320" s="5"/>
      <c r="B320" s="7"/>
      <c r="C320" s="7"/>
      <c r="D320" s="7"/>
      <c r="E320" s="7"/>
      <c r="F320" s="7"/>
      <c r="G320" s="7"/>
      <c r="H320" s="7"/>
      <c r="I320" s="7"/>
      <c r="J320" s="7"/>
      <c r="K320" s="7"/>
      <c r="L320" s="7"/>
      <c r="M320" s="7"/>
      <c r="N320" s="7"/>
      <c r="O320" s="7"/>
      <c r="P320" s="7"/>
      <c r="Q320" s="7"/>
      <c r="R320" s="7"/>
      <c r="S320" s="7"/>
      <c r="T320" s="7"/>
      <c r="U320" s="7"/>
      <c r="V320" s="7"/>
      <c r="W320" s="7"/>
    </row>
    <row r="321" spans="1:23" x14ac:dyDescent="0.3">
      <c r="A321" s="5"/>
      <c r="B321" s="7"/>
      <c r="C321" s="7"/>
      <c r="D321" s="7"/>
      <c r="E321" s="7"/>
      <c r="F321" s="7"/>
      <c r="G321" s="7"/>
      <c r="H321" s="7"/>
      <c r="I321" s="7"/>
      <c r="J321" s="7"/>
      <c r="K321" s="7"/>
      <c r="L321" s="7"/>
      <c r="M321" s="7"/>
      <c r="N321" s="7"/>
      <c r="O321" s="7"/>
      <c r="P321" s="7"/>
      <c r="Q321" s="7"/>
      <c r="R321" s="7"/>
      <c r="S321" s="7"/>
      <c r="T321" s="7"/>
      <c r="U321" s="7"/>
      <c r="V321" s="7"/>
      <c r="W321" s="7"/>
    </row>
    <row r="322" spans="1:23" x14ac:dyDescent="0.3">
      <c r="A322" s="5"/>
      <c r="B322" s="7"/>
      <c r="C322" s="7"/>
      <c r="D322" s="7"/>
      <c r="E322" s="7"/>
      <c r="F322" s="7"/>
      <c r="G322" s="7"/>
      <c r="H322" s="7"/>
      <c r="I322" s="7"/>
      <c r="J322" s="7"/>
      <c r="K322" s="7"/>
      <c r="L322" s="7"/>
      <c r="M322" s="7"/>
      <c r="N322" s="7"/>
      <c r="O322" s="7"/>
      <c r="P322" s="7"/>
      <c r="Q322" s="7"/>
      <c r="R322" s="7"/>
      <c r="S322" s="7"/>
      <c r="T322" s="7"/>
      <c r="U322" s="7"/>
      <c r="V322" s="7"/>
      <c r="W322" s="7"/>
    </row>
    <row r="323" spans="1:23" x14ac:dyDescent="0.3">
      <c r="A323" s="5"/>
      <c r="B323" s="7"/>
      <c r="C323" s="7"/>
      <c r="D323" s="7"/>
      <c r="E323" s="7"/>
      <c r="F323" s="7"/>
      <c r="G323" s="7"/>
      <c r="H323" s="7"/>
      <c r="I323" s="7"/>
      <c r="J323" s="7"/>
      <c r="K323" s="7"/>
      <c r="L323" s="7"/>
      <c r="M323" s="7"/>
      <c r="N323" s="7"/>
      <c r="O323" s="7"/>
      <c r="P323" s="7"/>
      <c r="Q323" s="7"/>
      <c r="R323" s="7"/>
      <c r="S323" s="7"/>
      <c r="T323" s="7"/>
      <c r="U323" s="7"/>
      <c r="V323" s="7"/>
      <c r="W323" s="7"/>
    </row>
    <row r="324" spans="1:23" x14ac:dyDescent="0.3">
      <c r="A324" s="5"/>
      <c r="B324" s="7"/>
      <c r="C324" s="7"/>
      <c r="D324" s="7"/>
      <c r="E324" s="7"/>
      <c r="F324" s="7"/>
      <c r="G324" s="7"/>
      <c r="H324" s="7"/>
      <c r="I324" s="7"/>
      <c r="J324" s="7"/>
      <c r="K324" s="7"/>
      <c r="L324" s="7"/>
      <c r="M324" s="7"/>
      <c r="N324" s="7"/>
      <c r="O324" s="7"/>
      <c r="P324" s="7"/>
      <c r="Q324" s="7"/>
      <c r="R324" s="7"/>
      <c r="S324" s="7"/>
      <c r="T324" s="7"/>
      <c r="U324" s="7"/>
      <c r="V324" s="7"/>
      <c r="W324" s="7"/>
    </row>
    <row r="325" spans="1:23" x14ac:dyDescent="0.3">
      <c r="A325" s="5"/>
      <c r="B325" s="7"/>
      <c r="C325" s="7"/>
      <c r="D325" s="7"/>
      <c r="E325" s="7"/>
      <c r="F325" s="7"/>
      <c r="G325" s="7"/>
      <c r="H325" s="7"/>
      <c r="I325" s="7"/>
      <c r="J325" s="7"/>
      <c r="K325" s="7"/>
      <c r="L325" s="7"/>
      <c r="M325" s="7"/>
      <c r="N325" s="7"/>
      <c r="O325" s="7"/>
      <c r="P325" s="7"/>
      <c r="Q325" s="7"/>
      <c r="R325" s="7"/>
      <c r="S325" s="7"/>
      <c r="T325" s="7"/>
      <c r="U325" s="7"/>
      <c r="V325" s="7"/>
      <c r="W325" s="7"/>
    </row>
    <row r="326" spans="1:23" x14ac:dyDescent="0.3">
      <c r="A326" s="5"/>
      <c r="B326" s="7"/>
      <c r="C326" s="7"/>
      <c r="D326" s="7"/>
      <c r="E326" s="7"/>
      <c r="F326" s="7"/>
      <c r="G326" s="7"/>
      <c r="H326" s="7"/>
      <c r="I326" s="7"/>
      <c r="J326" s="7"/>
      <c r="K326" s="7"/>
      <c r="L326" s="7"/>
      <c r="M326" s="7"/>
      <c r="N326" s="7"/>
      <c r="O326" s="7"/>
      <c r="P326" s="7"/>
      <c r="Q326" s="7"/>
      <c r="R326" s="7"/>
      <c r="S326" s="7"/>
      <c r="T326" s="7"/>
      <c r="U326" s="7"/>
      <c r="V326" s="7"/>
      <c r="W326" s="7"/>
    </row>
    <row r="327" spans="1:23" x14ac:dyDescent="0.3">
      <c r="A327" s="5"/>
      <c r="B327" s="7"/>
      <c r="C327" s="7"/>
      <c r="D327" s="7"/>
      <c r="E327" s="7"/>
      <c r="F327" s="7"/>
      <c r="G327" s="7"/>
      <c r="H327" s="7"/>
      <c r="I327" s="7"/>
      <c r="J327" s="7"/>
      <c r="K327" s="7"/>
      <c r="L327" s="7"/>
      <c r="M327" s="7"/>
      <c r="N327" s="7"/>
      <c r="O327" s="7"/>
      <c r="P327" s="7"/>
      <c r="Q327" s="7"/>
      <c r="R327" s="7"/>
      <c r="S327" s="7"/>
      <c r="T327" s="7"/>
      <c r="U327" s="7"/>
      <c r="V327" s="7"/>
      <c r="W327" s="7"/>
    </row>
    <row r="328" spans="1:23" x14ac:dyDescent="0.3">
      <c r="A328" s="5"/>
      <c r="B328" s="7"/>
      <c r="C328" s="7"/>
      <c r="D328" s="7"/>
      <c r="E328" s="7"/>
      <c r="F328" s="7"/>
      <c r="G328" s="7"/>
      <c r="H328" s="7"/>
      <c r="I328" s="7"/>
      <c r="J328" s="7"/>
      <c r="K328" s="7"/>
      <c r="L328" s="7"/>
      <c r="M328" s="7"/>
      <c r="N328" s="7"/>
      <c r="O328" s="7"/>
      <c r="P328" s="7"/>
      <c r="Q328" s="7"/>
      <c r="R328" s="7"/>
      <c r="S328" s="7"/>
      <c r="T328" s="7"/>
      <c r="U328" s="7"/>
      <c r="V328" s="7"/>
      <c r="W328" s="7"/>
    </row>
    <row r="329" spans="1:23" x14ac:dyDescent="0.3">
      <c r="A329" s="5"/>
      <c r="B329" s="7"/>
      <c r="C329" s="7"/>
      <c r="D329" s="7"/>
      <c r="E329" s="7"/>
      <c r="F329" s="7"/>
      <c r="G329" s="7"/>
      <c r="H329" s="7"/>
      <c r="I329" s="7"/>
      <c r="J329" s="7"/>
      <c r="K329" s="7"/>
      <c r="L329" s="7"/>
      <c r="M329" s="7"/>
      <c r="N329" s="7"/>
      <c r="O329" s="7"/>
      <c r="P329" s="7"/>
      <c r="Q329" s="7"/>
      <c r="R329" s="7"/>
      <c r="S329" s="7"/>
      <c r="T329" s="7"/>
      <c r="U329" s="7"/>
      <c r="V329" s="7"/>
      <c r="W329" s="7"/>
    </row>
    <row r="330" spans="1:23" x14ac:dyDescent="0.3">
      <c r="A330" s="5"/>
      <c r="B330" s="7"/>
      <c r="C330" s="7"/>
      <c r="D330" s="7"/>
      <c r="E330" s="7"/>
      <c r="F330" s="7"/>
      <c r="G330" s="7"/>
      <c r="H330" s="7"/>
      <c r="I330" s="7"/>
      <c r="J330" s="7"/>
      <c r="K330" s="7"/>
      <c r="L330" s="7"/>
      <c r="M330" s="7"/>
      <c r="N330" s="7"/>
      <c r="O330" s="7"/>
      <c r="P330" s="7"/>
      <c r="Q330" s="7"/>
      <c r="R330" s="7"/>
      <c r="S330" s="7"/>
      <c r="T330" s="7"/>
      <c r="U330" s="7"/>
      <c r="V330" s="7"/>
      <c r="W330" s="7"/>
    </row>
    <row r="331" spans="1:23" x14ac:dyDescent="0.3">
      <c r="A331" s="5"/>
      <c r="B331" s="7"/>
      <c r="C331" s="7"/>
      <c r="D331" s="7"/>
      <c r="E331" s="7"/>
      <c r="F331" s="7"/>
      <c r="G331" s="7"/>
      <c r="H331" s="7"/>
      <c r="I331" s="7"/>
      <c r="J331" s="7"/>
      <c r="K331" s="7"/>
      <c r="L331" s="7"/>
      <c r="M331" s="7"/>
      <c r="N331" s="7"/>
      <c r="O331" s="7"/>
      <c r="P331" s="7"/>
      <c r="Q331" s="7"/>
      <c r="R331" s="7"/>
      <c r="S331" s="7"/>
      <c r="T331" s="7"/>
      <c r="U331" s="7"/>
      <c r="V331" s="7"/>
      <c r="W331" s="7"/>
    </row>
    <row r="332" spans="1:23" x14ac:dyDescent="0.3">
      <c r="A332" s="5"/>
      <c r="B332" s="7"/>
      <c r="C332" s="7"/>
      <c r="D332" s="7"/>
      <c r="E332" s="7"/>
      <c r="F332" s="7"/>
      <c r="G332" s="7"/>
      <c r="H332" s="7"/>
      <c r="I332" s="7"/>
      <c r="J332" s="7"/>
      <c r="K332" s="7"/>
      <c r="L332" s="7"/>
      <c r="M332" s="7"/>
      <c r="N332" s="7"/>
      <c r="O332" s="7"/>
      <c r="P332" s="7"/>
      <c r="Q332" s="7"/>
      <c r="R332" s="7"/>
      <c r="S332" s="7"/>
      <c r="T332" s="7"/>
      <c r="U332" s="7"/>
      <c r="V332" s="7"/>
      <c r="W332" s="7"/>
    </row>
    <row r="333" spans="1:23" x14ac:dyDescent="0.3">
      <c r="A333" s="5"/>
      <c r="B333" s="7"/>
      <c r="C333" s="7"/>
      <c r="D333" s="7"/>
      <c r="E333" s="7"/>
      <c r="F333" s="7"/>
      <c r="G333" s="7"/>
      <c r="H333" s="7"/>
      <c r="I333" s="7"/>
      <c r="J333" s="7"/>
      <c r="K333" s="7"/>
      <c r="L333" s="7"/>
      <c r="M333" s="7"/>
      <c r="N333" s="7"/>
      <c r="O333" s="7"/>
      <c r="P333" s="7"/>
      <c r="Q333" s="7"/>
      <c r="R333" s="7"/>
      <c r="S333" s="7"/>
      <c r="T333" s="7"/>
      <c r="U333" s="7"/>
      <c r="V333" s="7"/>
      <c r="W333" s="7"/>
    </row>
    <row r="334" spans="1:23" x14ac:dyDescent="0.3">
      <c r="A334" s="5"/>
      <c r="B334" s="7"/>
      <c r="C334" s="7"/>
      <c r="D334" s="7"/>
      <c r="E334" s="7"/>
      <c r="F334" s="7"/>
      <c r="G334" s="7"/>
      <c r="H334" s="7"/>
      <c r="I334" s="7"/>
      <c r="J334" s="7"/>
      <c r="K334" s="7"/>
      <c r="L334" s="7"/>
      <c r="M334" s="7"/>
      <c r="N334" s="7"/>
      <c r="O334" s="7"/>
      <c r="P334" s="7"/>
      <c r="Q334" s="7"/>
      <c r="R334" s="7"/>
      <c r="S334" s="7"/>
      <c r="T334" s="7"/>
      <c r="U334" s="7"/>
      <c r="V334" s="7"/>
      <c r="W334" s="7"/>
    </row>
    <row r="335" spans="1:23" x14ac:dyDescent="0.3">
      <c r="A335" s="5"/>
      <c r="B335" s="7"/>
      <c r="C335" s="7"/>
      <c r="D335" s="7"/>
      <c r="E335" s="7"/>
      <c r="F335" s="7"/>
      <c r="G335" s="7"/>
      <c r="H335" s="7"/>
      <c r="I335" s="7"/>
      <c r="J335" s="7"/>
      <c r="K335" s="7"/>
      <c r="L335" s="7"/>
      <c r="M335" s="7"/>
      <c r="N335" s="7"/>
      <c r="O335" s="7"/>
      <c r="P335" s="7"/>
      <c r="Q335" s="7"/>
      <c r="R335" s="7"/>
      <c r="S335" s="7"/>
      <c r="T335" s="7"/>
      <c r="U335" s="7"/>
      <c r="V335" s="7"/>
      <c r="W335" s="7"/>
    </row>
    <row r="336" spans="1:23" x14ac:dyDescent="0.3">
      <c r="A336" s="5"/>
      <c r="B336" s="7"/>
      <c r="C336" s="7"/>
      <c r="D336" s="7"/>
      <c r="E336" s="7"/>
      <c r="F336" s="7"/>
      <c r="G336" s="7"/>
      <c r="H336" s="7"/>
      <c r="I336" s="7"/>
      <c r="J336" s="7"/>
      <c r="K336" s="7"/>
      <c r="L336" s="7"/>
      <c r="M336" s="7"/>
      <c r="N336" s="7"/>
      <c r="O336" s="7"/>
      <c r="P336" s="7"/>
      <c r="Q336" s="7"/>
      <c r="R336" s="7"/>
      <c r="S336" s="7"/>
      <c r="T336" s="7"/>
      <c r="U336" s="7"/>
      <c r="V336" s="7"/>
      <c r="W336" s="7"/>
    </row>
    <row r="337" spans="1:23" x14ac:dyDescent="0.3">
      <c r="A337" s="5"/>
      <c r="B337" s="7"/>
      <c r="C337" s="7"/>
      <c r="D337" s="7"/>
      <c r="E337" s="7"/>
      <c r="F337" s="7"/>
      <c r="G337" s="7"/>
      <c r="H337" s="7"/>
      <c r="I337" s="7"/>
      <c r="J337" s="7"/>
      <c r="K337" s="7"/>
      <c r="L337" s="7"/>
      <c r="M337" s="7"/>
      <c r="N337" s="7"/>
      <c r="O337" s="7"/>
      <c r="P337" s="7"/>
      <c r="Q337" s="7"/>
      <c r="R337" s="7"/>
      <c r="S337" s="7"/>
      <c r="T337" s="7"/>
      <c r="U337" s="7"/>
      <c r="V337" s="7"/>
      <c r="W337" s="7"/>
    </row>
    <row r="338" spans="1:23" x14ac:dyDescent="0.3">
      <c r="A338" s="5"/>
      <c r="B338" s="7"/>
      <c r="C338" s="7"/>
      <c r="D338" s="7"/>
      <c r="E338" s="7"/>
      <c r="F338" s="7"/>
      <c r="G338" s="7"/>
      <c r="H338" s="7"/>
      <c r="I338" s="7"/>
      <c r="J338" s="7"/>
      <c r="K338" s="7"/>
      <c r="L338" s="7"/>
      <c r="M338" s="7"/>
      <c r="N338" s="7"/>
      <c r="O338" s="7"/>
      <c r="P338" s="7"/>
      <c r="Q338" s="7"/>
      <c r="R338" s="7"/>
      <c r="S338" s="7"/>
      <c r="T338" s="7"/>
      <c r="U338" s="7"/>
      <c r="V338" s="7"/>
      <c r="W338" s="7"/>
    </row>
    <row r="339" spans="1:23" x14ac:dyDescent="0.3">
      <c r="A339" s="5"/>
      <c r="B339" s="7"/>
      <c r="C339" s="7"/>
      <c r="D339" s="7"/>
      <c r="E339" s="7"/>
      <c r="F339" s="7"/>
      <c r="G339" s="7"/>
      <c r="H339" s="7"/>
      <c r="I339" s="7"/>
      <c r="J339" s="7"/>
      <c r="K339" s="7"/>
      <c r="L339" s="7"/>
      <c r="M339" s="7"/>
      <c r="N339" s="7"/>
      <c r="O339" s="7"/>
      <c r="P339" s="7"/>
      <c r="Q339" s="7"/>
      <c r="R339" s="7"/>
      <c r="S339" s="7"/>
      <c r="T339" s="7"/>
      <c r="U339" s="7"/>
      <c r="V339" s="7"/>
      <c r="W339" s="7"/>
    </row>
    <row r="340" spans="1:23" x14ac:dyDescent="0.3">
      <c r="A340" s="5"/>
      <c r="B340" s="7"/>
      <c r="C340" s="7"/>
      <c r="D340" s="7"/>
      <c r="E340" s="7"/>
      <c r="F340" s="7"/>
      <c r="G340" s="7"/>
      <c r="H340" s="7"/>
      <c r="I340" s="7"/>
      <c r="J340" s="7"/>
      <c r="K340" s="7"/>
      <c r="L340" s="7"/>
      <c r="M340" s="7"/>
      <c r="N340" s="7"/>
      <c r="O340" s="7"/>
      <c r="P340" s="7"/>
      <c r="Q340" s="7"/>
      <c r="R340" s="7"/>
      <c r="S340" s="7"/>
      <c r="T340" s="7"/>
      <c r="U340" s="7"/>
      <c r="V340" s="7"/>
      <c r="W340" s="7"/>
    </row>
    <row r="341" spans="1:23" x14ac:dyDescent="0.3">
      <c r="A341" s="5"/>
      <c r="B341" s="7"/>
      <c r="C341" s="7"/>
      <c r="D341" s="7"/>
      <c r="E341" s="7"/>
      <c r="F341" s="7"/>
      <c r="G341" s="7"/>
      <c r="H341" s="7"/>
      <c r="I341" s="7"/>
      <c r="J341" s="7"/>
      <c r="K341" s="7"/>
      <c r="L341" s="7"/>
      <c r="M341" s="7"/>
      <c r="N341" s="7"/>
      <c r="O341" s="7"/>
      <c r="P341" s="7"/>
      <c r="Q341" s="7"/>
      <c r="R341" s="7"/>
      <c r="S341" s="7"/>
      <c r="T341" s="7"/>
      <c r="U341" s="7"/>
      <c r="V341" s="7"/>
      <c r="W341" s="7"/>
    </row>
    <row r="342" spans="1:23" x14ac:dyDescent="0.3">
      <c r="A342" s="5"/>
      <c r="B342" s="7"/>
      <c r="C342" s="7"/>
      <c r="D342" s="7"/>
      <c r="E342" s="7"/>
      <c r="F342" s="7"/>
      <c r="G342" s="7"/>
      <c r="H342" s="7"/>
      <c r="I342" s="7"/>
      <c r="J342" s="7"/>
      <c r="K342" s="7"/>
      <c r="L342" s="7"/>
      <c r="M342" s="7"/>
      <c r="N342" s="7"/>
      <c r="O342" s="7"/>
      <c r="P342" s="7"/>
      <c r="Q342" s="7"/>
      <c r="R342" s="7"/>
      <c r="S342" s="7"/>
      <c r="T342" s="7"/>
      <c r="U342" s="7"/>
      <c r="V342" s="7"/>
      <c r="W342" s="7"/>
    </row>
    <row r="343" spans="1:23" x14ac:dyDescent="0.3">
      <c r="A343" s="5"/>
      <c r="B343" s="7"/>
      <c r="C343" s="7"/>
      <c r="D343" s="7"/>
      <c r="E343" s="7"/>
      <c r="F343" s="7"/>
      <c r="G343" s="7"/>
      <c r="H343" s="7"/>
      <c r="I343" s="7"/>
      <c r="J343" s="7"/>
      <c r="K343" s="7"/>
      <c r="L343" s="7"/>
      <c r="M343" s="7"/>
      <c r="N343" s="7"/>
      <c r="O343" s="7"/>
      <c r="P343" s="7"/>
      <c r="Q343" s="7"/>
      <c r="R343" s="7"/>
      <c r="S343" s="7"/>
      <c r="T343" s="7"/>
      <c r="U343" s="7"/>
      <c r="V343" s="7"/>
      <c r="W343" s="7"/>
    </row>
    <row r="344" spans="1:23" x14ac:dyDescent="0.3">
      <c r="A344" s="5"/>
      <c r="B344" s="7"/>
      <c r="C344" s="7"/>
      <c r="D344" s="7"/>
      <c r="E344" s="7"/>
      <c r="F344" s="7"/>
      <c r="G344" s="7"/>
      <c r="H344" s="7"/>
      <c r="I344" s="7"/>
      <c r="J344" s="7"/>
      <c r="K344" s="7"/>
      <c r="L344" s="7"/>
      <c r="M344" s="7"/>
      <c r="N344" s="7"/>
      <c r="O344" s="7"/>
      <c r="P344" s="7"/>
      <c r="Q344" s="7"/>
      <c r="R344" s="7"/>
      <c r="S344" s="7"/>
      <c r="T344" s="7"/>
      <c r="U344" s="7"/>
      <c r="V344" s="7"/>
      <c r="W344" s="7"/>
    </row>
    <row r="345" spans="1:23" x14ac:dyDescent="0.3">
      <c r="A345" s="5"/>
      <c r="B345" s="7"/>
      <c r="C345" s="7"/>
      <c r="D345" s="7"/>
      <c r="E345" s="7"/>
      <c r="F345" s="7"/>
      <c r="G345" s="7"/>
      <c r="H345" s="7"/>
      <c r="I345" s="7"/>
      <c r="J345" s="7"/>
      <c r="K345" s="7"/>
      <c r="L345" s="7"/>
      <c r="M345" s="7"/>
      <c r="N345" s="7"/>
      <c r="O345" s="7"/>
      <c r="P345" s="7"/>
      <c r="Q345" s="7"/>
      <c r="R345" s="7"/>
      <c r="S345" s="7"/>
      <c r="T345" s="7"/>
      <c r="U345" s="7"/>
      <c r="V345" s="7"/>
      <c r="W345" s="7"/>
    </row>
    <row r="346" spans="1:23" x14ac:dyDescent="0.3">
      <c r="A346" s="5"/>
      <c r="B346" s="7"/>
      <c r="C346" s="7"/>
      <c r="D346" s="7"/>
      <c r="E346" s="7"/>
      <c r="F346" s="7"/>
      <c r="G346" s="7"/>
      <c r="H346" s="7"/>
      <c r="I346" s="7"/>
      <c r="J346" s="7"/>
      <c r="K346" s="7"/>
      <c r="L346" s="7"/>
      <c r="M346" s="7"/>
      <c r="N346" s="7"/>
      <c r="O346" s="7"/>
      <c r="P346" s="7"/>
      <c r="Q346" s="7"/>
      <c r="R346" s="7"/>
      <c r="S346" s="7"/>
      <c r="T346" s="7"/>
      <c r="U346" s="7"/>
      <c r="V346" s="7"/>
      <c r="W346" s="7"/>
    </row>
    <row r="347" spans="1:23" x14ac:dyDescent="0.3">
      <c r="A347" s="5"/>
      <c r="B347" s="7"/>
      <c r="C347" s="7"/>
      <c r="D347" s="7"/>
      <c r="E347" s="7"/>
      <c r="F347" s="7"/>
      <c r="G347" s="7"/>
      <c r="H347" s="7"/>
      <c r="I347" s="7"/>
      <c r="J347" s="7"/>
      <c r="K347" s="7"/>
      <c r="L347" s="7"/>
      <c r="M347" s="7"/>
      <c r="N347" s="7"/>
      <c r="O347" s="7"/>
      <c r="P347" s="7"/>
      <c r="Q347" s="7"/>
      <c r="R347" s="7"/>
      <c r="S347" s="7"/>
      <c r="T347" s="7"/>
      <c r="U347" s="7"/>
      <c r="V347" s="7"/>
      <c r="W347" s="7"/>
    </row>
    <row r="348" spans="1:23" x14ac:dyDescent="0.3">
      <c r="A348" s="5"/>
      <c r="B348" s="7"/>
      <c r="C348" s="7"/>
      <c r="D348" s="7"/>
      <c r="E348" s="7"/>
      <c r="F348" s="7"/>
      <c r="G348" s="7"/>
      <c r="H348" s="7"/>
      <c r="I348" s="7"/>
      <c r="J348" s="7"/>
      <c r="K348" s="7"/>
      <c r="L348" s="7"/>
      <c r="M348" s="7"/>
      <c r="N348" s="7"/>
      <c r="O348" s="7"/>
      <c r="P348" s="7"/>
      <c r="Q348" s="7"/>
      <c r="R348" s="7"/>
      <c r="S348" s="7"/>
      <c r="T348" s="7"/>
      <c r="U348" s="7"/>
      <c r="V348" s="7"/>
      <c r="W348" s="7"/>
    </row>
    <row r="349" spans="1:23" x14ac:dyDescent="0.3">
      <c r="A349" s="5"/>
      <c r="B349" s="7"/>
      <c r="C349" s="7"/>
      <c r="D349" s="7"/>
      <c r="E349" s="7"/>
      <c r="F349" s="7"/>
      <c r="G349" s="7"/>
      <c r="H349" s="7"/>
      <c r="I349" s="7"/>
      <c r="J349" s="7"/>
      <c r="K349" s="7"/>
      <c r="L349" s="7"/>
      <c r="M349" s="7"/>
      <c r="N349" s="7"/>
      <c r="O349" s="7"/>
      <c r="P349" s="7"/>
      <c r="Q349" s="7"/>
      <c r="R349" s="7"/>
      <c r="S349" s="7"/>
      <c r="T349" s="7"/>
      <c r="U349" s="7"/>
      <c r="V349" s="7"/>
      <c r="W349" s="7"/>
    </row>
    <row r="350" spans="1:23" x14ac:dyDescent="0.3">
      <c r="A350" s="5"/>
      <c r="B350" s="7"/>
      <c r="C350" s="7"/>
      <c r="D350" s="7"/>
      <c r="E350" s="7"/>
      <c r="F350" s="7"/>
      <c r="G350" s="7"/>
      <c r="H350" s="7"/>
      <c r="I350" s="7"/>
      <c r="J350" s="7"/>
      <c r="K350" s="7"/>
      <c r="L350" s="7"/>
      <c r="M350" s="7"/>
      <c r="N350" s="7"/>
      <c r="O350" s="7"/>
      <c r="P350" s="7"/>
      <c r="Q350" s="7"/>
      <c r="R350" s="7"/>
      <c r="S350" s="7"/>
      <c r="T350" s="7"/>
      <c r="U350" s="7"/>
      <c r="V350" s="7"/>
      <c r="W350" s="7"/>
    </row>
    <row r="351" spans="1:23" x14ac:dyDescent="0.3">
      <c r="A351" s="5"/>
      <c r="B351" s="7"/>
      <c r="C351" s="7"/>
      <c r="D351" s="7"/>
      <c r="E351" s="7"/>
      <c r="F351" s="7"/>
      <c r="G351" s="7"/>
      <c r="H351" s="7"/>
      <c r="I351" s="7"/>
      <c r="J351" s="7"/>
      <c r="K351" s="7"/>
      <c r="L351" s="7"/>
      <c r="M351" s="7"/>
      <c r="N351" s="7"/>
      <c r="O351" s="7"/>
      <c r="P351" s="7"/>
      <c r="Q351" s="7"/>
      <c r="R351" s="7"/>
      <c r="S351" s="7"/>
      <c r="T351" s="7"/>
      <c r="U351" s="7"/>
      <c r="V351" s="7"/>
      <c r="W351" s="7"/>
    </row>
    <row r="352" spans="1:23" x14ac:dyDescent="0.3">
      <c r="A352" s="5"/>
      <c r="B352" s="7"/>
      <c r="C352" s="7"/>
      <c r="D352" s="7"/>
      <c r="E352" s="7"/>
      <c r="F352" s="7"/>
      <c r="G352" s="7"/>
      <c r="H352" s="7"/>
      <c r="I352" s="7"/>
      <c r="J352" s="7"/>
      <c r="K352" s="7"/>
      <c r="L352" s="7"/>
      <c r="M352" s="7"/>
      <c r="N352" s="7"/>
      <c r="O352" s="7"/>
      <c r="P352" s="7"/>
      <c r="Q352" s="7"/>
      <c r="R352" s="7"/>
      <c r="S352" s="7"/>
      <c r="T352" s="7"/>
      <c r="U352" s="7"/>
      <c r="V352" s="7"/>
      <c r="W352" s="7"/>
    </row>
    <row r="353" spans="1:23" x14ac:dyDescent="0.3">
      <c r="A353" s="5"/>
      <c r="B353" s="7"/>
      <c r="C353" s="7"/>
      <c r="D353" s="7"/>
      <c r="E353" s="7"/>
      <c r="F353" s="7"/>
      <c r="G353" s="7"/>
      <c r="H353" s="7"/>
      <c r="I353" s="7"/>
      <c r="J353" s="7"/>
      <c r="K353" s="7"/>
      <c r="L353" s="7"/>
      <c r="M353" s="7"/>
      <c r="N353" s="7"/>
      <c r="O353" s="7"/>
      <c r="P353" s="7"/>
      <c r="Q353" s="7"/>
      <c r="R353" s="7"/>
      <c r="S353" s="7"/>
      <c r="T353" s="7"/>
      <c r="U353" s="7"/>
      <c r="V353" s="7"/>
      <c r="W353" s="7"/>
    </row>
    <row r="354" spans="1:23" x14ac:dyDescent="0.3">
      <c r="A354" s="5"/>
      <c r="B354" s="7"/>
      <c r="C354" s="7"/>
      <c r="D354" s="7"/>
      <c r="E354" s="7"/>
      <c r="F354" s="7"/>
      <c r="G354" s="7"/>
      <c r="H354" s="7"/>
      <c r="I354" s="7"/>
      <c r="J354" s="7"/>
      <c r="K354" s="7"/>
      <c r="L354" s="7"/>
      <c r="M354" s="7"/>
      <c r="N354" s="7"/>
      <c r="O354" s="7"/>
      <c r="P354" s="7"/>
      <c r="Q354" s="7"/>
      <c r="R354" s="7"/>
      <c r="S354" s="7"/>
      <c r="T354" s="7"/>
      <c r="U354" s="7"/>
      <c r="V354" s="7"/>
      <c r="W354" s="7"/>
    </row>
    <row r="355" spans="1:23" x14ac:dyDescent="0.3">
      <c r="A355" s="5"/>
      <c r="B355" s="7"/>
      <c r="C355" s="7"/>
      <c r="D355" s="7"/>
      <c r="E355" s="7"/>
      <c r="F355" s="7"/>
      <c r="G355" s="7"/>
      <c r="H355" s="7"/>
      <c r="I355" s="7"/>
      <c r="J355" s="7"/>
      <c r="K355" s="7"/>
      <c r="L355" s="7"/>
      <c r="M355" s="7"/>
      <c r="N355" s="7"/>
      <c r="O355" s="7"/>
      <c r="P355" s="7"/>
      <c r="Q355" s="7"/>
      <c r="R355" s="7"/>
      <c r="S355" s="7"/>
      <c r="T355" s="7"/>
      <c r="U355" s="7"/>
      <c r="V355" s="7"/>
      <c r="W355" s="7"/>
    </row>
    <row r="356" spans="1:23" x14ac:dyDescent="0.3">
      <c r="A356" s="5"/>
      <c r="B356" s="7"/>
      <c r="C356" s="7"/>
      <c r="D356" s="7"/>
      <c r="E356" s="7"/>
      <c r="F356" s="7"/>
      <c r="G356" s="7"/>
      <c r="H356" s="7"/>
      <c r="I356" s="7"/>
      <c r="J356" s="7"/>
      <c r="K356" s="7"/>
      <c r="L356" s="7"/>
      <c r="M356" s="7"/>
      <c r="N356" s="7"/>
      <c r="O356" s="7"/>
      <c r="P356" s="7"/>
      <c r="Q356" s="7"/>
      <c r="R356" s="7"/>
      <c r="S356" s="7"/>
      <c r="T356" s="7"/>
      <c r="U356" s="7"/>
      <c r="V356" s="7"/>
      <c r="W356" s="7"/>
    </row>
    <row r="357" spans="1:23" x14ac:dyDescent="0.3">
      <c r="A357" s="5"/>
      <c r="B357" s="7"/>
      <c r="C357" s="7"/>
      <c r="D357" s="7"/>
      <c r="E357" s="7"/>
      <c r="F357" s="7"/>
      <c r="G357" s="7"/>
      <c r="H357" s="7"/>
      <c r="I357" s="7"/>
      <c r="J357" s="7"/>
      <c r="K357" s="7"/>
      <c r="L357" s="7"/>
      <c r="M357" s="7"/>
      <c r="N357" s="7"/>
      <c r="O357" s="7"/>
      <c r="P357" s="7"/>
      <c r="Q357" s="7"/>
      <c r="R357" s="7"/>
      <c r="S357" s="7"/>
      <c r="T357" s="7"/>
      <c r="U357" s="7"/>
      <c r="V357" s="7"/>
      <c r="W357" s="7"/>
    </row>
    <row r="358" spans="1:23" x14ac:dyDescent="0.3">
      <c r="A358" s="5"/>
      <c r="B358" s="7"/>
      <c r="C358" s="7"/>
      <c r="D358" s="7"/>
      <c r="E358" s="7"/>
      <c r="F358" s="7"/>
      <c r="G358" s="7"/>
      <c r="H358" s="7"/>
      <c r="I358" s="7"/>
      <c r="J358" s="7"/>
      <c r="K358" s="7"/>
      <c r="L358" s="7"/>
      <c r="M358" s="7"/>
      <c r="N358" s="7"/>
      <c r="O358" s="7"/>
      <c r="P358" s="7"/>
      <c r="Q358" s="7"/>
      <c r="R358" s="7"/>
      <c r="S358" s="7"/>
      <c r="T358" s="7"/>
      <c r="U358" s="7"/>
      <c r="V358" s="7"/>
      <c r="W358" s="7"/>
    </row>
    <row r="359" spans="1:23" x14ac:dyDescent="0.3">
      <c r="A359" s="5"/>
      <c r="B359" s="7"/>
      <c r="C359" s="7"/>
      <c r="D359" s="7"/>
      <c r="E359" s="7"/>
      <c r="F359" s="7"/>
      <c r="G359" s="7"/>
      <c r="H359" s="7"/>
      <c r="I359" s="7"/>
      <c r="J359" s="7"/>
      <c r="K359" s="7"/>
      <c r="L359" s="7"/>
      <c r="M359" s="7"/>
      <c r="N359" s="7"/>
      <c r="O359" s="7"/>
      <c r="P359" s="7"/>
      <c r="Q359" s="7"/>
      <c r="R359" s="7"/>
      <c r="S359" s="7"/>
      <c r="T359" s="7"/>
      <c r="U359" s="7"/>
      <c r="V359" s="7"/>
      <c r="W359" s="7"/>
    </row>
    <row r="360" spans="1:23" x14ac:dyDescent="0.3">
      <c r="A360" s="5"/>
      <c r="B360" s="7"/>
      <c r="C360" s="7"/>
      <c r="D360" s="7"/>
      <c r="E360" s="7"/>
      <c r="F360" s="7"/>
      <c r="G360" s="7"/>
      <c r="H360" s="7"/>
      <c r="I360" s="7"/>
      <c r="J360" s="7"/>
      <c r="K360" s="7"/>
      <c r="L360" s="7"/>
      <c r="M360" s="7"/>
      <c r="N360" s="7"/>
      <c r="O360" s="7"/>
      <c r="P360" s="7"/>
      <c r="Q360" s="7"/>
      <c r="R360" s="7"/>
      <c r="S360" s="7"/>
      <c r="T360" s="7"/>
      <c r="U360" s="7"/>
      <c r="V360" s="7"/>
      <c r="W360" s="7"/>
    </row>
    <row r="361" spans="1:23" x14ac:dyDescent="0.3">
      <c r="A361" s="5"/>
      <c r="B361" s="7"/>
      <c r="C361" s="7"/>
      <c r="D361" s="7"/>
      <c r="E361" s="7"/>
      <c r="F361" s="7"/>
      <c r="G361" s="7"/>
      <c r="H361" s="7"/>
      <c r="I361" s="7"/>
      <c r="J361" s="7"/>
      <c r="K361" s="7"/>
      <c r="L361" s="7"/>
      <c r="M361" s="7"/>
      <c r="N361" s="7"/>
      <c r="O361" s="7"/>
      <c r="P361" s="7"/>
      <c r="Q361" s="7"/>
      <c r="R361" s="7"/>
      <c r="S361" s="7"/>
      <c r="T361" s="7"/>
      <c r="U361" s="7"/>
      <c r="V361" s="7"/>
      <c r="W361" s="7"/>
    </row>
    <row r="362" spans="1:23" x14ac:dyDescent="0.3">
      <c r="A362" s="5"/>
      <c r="B362" s="7"/>
      <c r="C362" s="7"/>
      <c r="D362" s="7"/>
      <c r="E362" s="7"/>
      <c r="F362" s="7"/>
      <c r="G362" s="7"/>
      <c r="H362" s="7"/>
      <c r="I362" s="7"/>
      <c r="J362" s="7"/>
      <c r="K362" s="7"/>
      <c r="L362" s="7"/>
      <c r="M362" s="7"/>
      <c r="N362" s="7"/>
      <c r="O362" s="7"/>
      <c r="P362" s="7"/>
      <c r="Q362" s="7"/>
      <c r="R362" s="7"/>
      <c r="S362" s="7"/>
      <c r="T362" s="7"/>
      <c r="U362" s="7"/>
      <c r="V362" s="7"/>
      <c r="W362" s="7"/>
    </row>
    <row r="363" spans="1:23" x14ac:dyDescent="0.3">
      <c r="A363" s="5"/>
      <c r="B363" s="7"/>
      <c r="C363" s="7"/>
      <c r="D363" s="7"/>
      <c r="E363" s="7"/>
      <c r="F363" s="7"/>
      <c r="G363" s="7"/>
      <c r="H363" s="7"/>
      <c r="I363" s="7"/>
      <c r="J363" s="7"/>
      <c r="K363" s="7"/>
      <c r="L363" s="7"/>
      <c r="M363" s="7"/>
      <c r="N363" s="7"/>
      <c r="O363" s="7"/>
      <c r="P363" s="7"/>
      <c r="Q363" s="7"/>
      <c r="R363" s="7"/>
      <c r="S363" s="7"/>
      <c r="T363" s="7"/>
      <c r="U363" s="7"/>
      <c r="V363" s="7"/>
      <c r="W363" s="7"/>
    </row>
    <row r="364" spans="1:23" x14ac:dyDescent="0.3">
      <c r="A364" s="5"/>
      <c r="B364" s="7"/>
      <c r="C364" s="7"/>
      <c r="D364" s="7"/>
      <c r="E364" s="7"/>
      <c r="F364" s="7"/>
      <c r="G364" s="7"/>
      <c r="H364" s="7"/>
      <c r="I364" s="7"/>
      <c r="J364" s="7"/>
      <c r="K364" s="7"/>
      <c r="L364" s="7"/>
      <c r="M364" s="7"/>
      <c r="N364" s="7"/>
      <c r="O364" s="7"/>
      <c r="P364" s="7"/>
      <c r="Q364" s="7"/>
      <c r="R364" s="7"/>
      <c r="S364" s="7"/>
      <c r="T364" s="7"/>
      <c r="U364" s="7"/>
      <c r="V364" s="7"/>
      <c r="W364" s="7"/>
    </row>
    <row r="365" spans="1:23" x14ac:dyDescent="0.3">
      <c r="A365" s="5"/>
      <c r="B365" s="7"/>
      <c r="C365" s="7"/>
      <c r="D365" s="7"/>
      <c r="E365" s="7"/>
      <c r="F365" s="7"/>
      <c r="G365" s="7"/>
      <c r="H365" s="7"/>
      <c r="I365" s="7"/>
      <c r="J365" s="7"/>
      <c r="K365" s="7"/>
      <c r="L365" s="7"/>
      <c r="M365" s="7"/>
      <c r="N365" s="7"/>
      <c r="O365" s="7"/>
      <c r="P365" s="7"/>
      <c r="Q365" s="7"/>
      <c r="R365" s="7"/>
      <c r="S365" s="7"/>
      <c r="T365" s="7"/>
      <c r="U365" s="7"/>
      <c r="V365" s="7"/>
      <c r="W365" s="7"/>
    </row>
    <row r="366" spans="1:23" x14ac:dyDescent="0.3">
      <c r="A366" s="5"/>
      <c r="B366" s="7"/>
      <c r="C366" s="7"/>
      <c r="D366" s="7"/>
      <c r="E366" s="7"/>
      <c r="F366" s="7"/>
      <c r="G366" s="7"/>
      <c r="H366" s="7"/>
      <c r="I366" s="7"/>
      <c r="J366" s="7"/>
      <c r="K366" s="7"/>
      <c r="L366" s="7"/>
      <c r="M366" s="7"/>
      <c r="N366" s="7"/>
      <c r="O366" s="7"/>
      <c r="P366" s="7"/>
      <c r="Q366" s="7"/>
      <c r="R366" s="7"/>
      <c r="S366" s="7"/>
      <c r="T366" s="7"/>
      <c r="U366" s="7"/>
      <c r="V366" s="7"/>
      <c r="W366" s="7"/>
    </row>
    <row r="367" spans="1:23" x14ac:dyDescent="0.3">
      <c r="A367" s="5"/>
      <c r="B367" s="7"/>
      <c r="C367" s="7"/>
      <c r="D367" s="7"/>
      <c r="E367" s="7"/>
      <c r="F367" s="7"/>
      <c r="G367" s="7"/>
      <c r="H367" s="7"/>
      <c r="I367" s="7"/>
      <c r="J367" s="7"/>
      <c r="K367" s="7"/>
      <c r="L367" s="7"/>
      <c r="M367" s="7"/>
      <c r="N367" s="7"/>
      <c r="O367" s="7"/>
      <c r="P367" s="7"/>
      <c r="Q367" s="7"/>
      <c r="R367" s="7"/>
      <c r="S367" s="7"/>
      <c r="T367" s="7"/>
      <c r="U367" s="7"/>
      <c r="V367" s="7"/>
      <c r="W367" s="7"/>
    </row>
    <row r="368" spans="1:23" x14ac:dyDescent="0.3">
      <c r="A368" s="5"/>
      <c r="B368" s="7"/>
      <c r="C368" s="7"/>
      <c r="D368" s="7"/>
      <c r="E368" s="7"/>
      <c r="F368" s="7"/>
      <c r="G368" s="7"/>
      <c r="H368" s="7"/>
      <c r="I368" s="7"/>
      <c r="J368" s="7"/>
      <c r="K368" s="7"/>
      <c r="L368" s="7"/>
      <c r="M368" s="7"/>
      <c r="N368" s="7"/>
      <c r="O368" s="7"/>
      <c r="P368" s="7"/>
      <c r="Q368" s="7"/>
      <c r="R368" s="7"/>
      <c r="S368" s="7"/>
      <c r="T368" s="7"/>
      <c r="U368" s="7"/>
      <c r="V368" s="7"/>
      <c r="W368" s="7"/>
    </row>
    <row r="369" spans="1:23" x14ac:dyDescent="0.3">
      <c r="A369" s="5"/>
      <c r="B369" s="7"/>
      <c r="C369" s="7"/>
      <c r="D369" s="7"/>
      <c r="E369" s="7"/>
      <c r="F369" s="7"/>
      <c r="G369" s="7"/>
      <c r="H369" s="7"/>
      <c r="I369" s="7"/>
      <c r="J369" s="7"/>
      <c r="K369" s="7"/>
      <c r="L369" s="7"/>
      <c r="M369" s="7"/>
      <c r="N369" s="7"/>
      <c r="O369" s="7"/>
      <c r="P369" s="7"/>
      <c r="Q369" s="7"/>
      <c r="R369" s="7"/>
      <c r="S369" s="7"/>
      <c r="T369" s="7"/>
      <c r="U369" s="7"/>
      <c r="V369" s="7"/>
      <c r="W369" s="7"/>
    </row>
    <row r="370" spans="1:23" x14ac:dyDescent="0.3">
      <c r="A370" s="5"/>
      <c r="B370" s="7"/>
      <c r="C370" s="7"/>
      <c r="D370" s="7"/>
      <c r="E370" s="7"/>
      <c r="F370" s="7"/>
      <c r="G370" s="7"/>
      <c r="H370" s="7"/>
      <c r="I370" s="7"/>
      <c r="J370" s="7"/>
      <c r="K370" s="7"/>
      <c r="L370" s="7"/>
      <c r="M370" s="7"/>
      <c r="N370" s="7"/>
      <c r="O370" s="7"/>
      <c r="P370" s="7"/>
      <c r="Q370" s="7"/>
      <c r="R370" s="7"/>
      <c r="S370" s="7"/>
      <c r="T370" s="7"/>
      <c r="U370" s="7"/>
      <c r="V370" s="7"/>
      <c r="W370" s="7"/>
    </row>
    <row r="371" spans="1:23" x14ac:dyDescent="0.3">
      <c r="A371" s="5"/>
      <c r="B371" s="7"/>
      <c r="C371" s="7"/>
      <c r="D371" s="7"/>
      <c r="E371" s="7"/>
      <c r="F371" s="7"/>
      <c r="G371" s="7"/>
      <c r="H371" s="7"/>
      <c r="I371" s="7"/>
      <c r="J371" s="7"/>
      <c r="K371" s="7"/>
      <c r="L371" s="7"/>
      <c r="M371" s="7"/>
      <c r="N371" s="7"/>
      <c r="O371" s="7"/>
      <c r="P371" s="7"/>
      <c r="Q371" s="7"/>
      <c r="R371" s="7"/>
      <c r="S371" s="7"/>
      <c r="T371" s="7"/>
      <c r="U371" s="7"/>
      <c r="V371" s="7"/>
      <c r="W371" s="7"/>
    </row>
    <row r="372" spans="1:23" x14ac:dyDescent="0.3">
      <c r="A372" s="5"/>
      <c r="B372" s="7"/>
      <c r="C372" s="7"/>
      <c r="D372" s="7"/>
      <c r="E372" s="7"/>
      <c r="F372" s="7"/>
      <c r="G372" s="7"/>
      <c r="H372" s="7"/>
      <c r="I372" s="7"/>
      <c r="J372" s="7"/>
      <c r="K372" s="7"/>
      <c r="L372" s="7"/>
      <c r="M372" s="7"/>
      <c r="N372" s="7"/>
      <c r="O372" s="7"/>
      <c r="P372" s="7"/>
      <c r="Q372" s="7"/>
      <c r="R372" s="7"/>
      <c r="S372" s="7"/>
      <c r="T372" s="7"/>
      <c r="U372" s="7"/>
      <c r="V372" s="7"/>
      <c r="W372" s="7"/>
    </row>
    <row r="373" spans="1:23" x14ac:dyDescent="0.3">
      <c r="A373" s="5"/>
      <c r="B373" s="7"/>
      <c r="C373" s="7"/>
      <c r="D373" s="7"/>
      <c r="E373" s="7"/>
      <c r="F373" s="7"/>
      <c r="G373" s="7"/>
      <c r="H373" s="7"/>
      <c r="I373" s="7"/>
      <c r="J373" s="7"/>
      <c r="K373" s="7"/>
      <c r="L373" s="7"/>
      <c r="M373" s="7"/>
      <c r="N373" s="7"/>
      <c r="O373" s="7"/>
      <c r="P373" s="7"/>
      <c r="Q373" s="7"/>
      <c r="R373" s="7"/>
      <c r="S373" s="7"/>
      <c r="T373" s="7"/>
      <c r="U373" s="7"/>
      <c r="V373" s="7"/>
      <c r="W373" s="7"/>
    </row>
    <row r="374" spans="1:23" x14ac:dyDescent="0.3">
      <c r="A374" s="5"/>
      <c r="B374" s="7"/>
      <c r="C374" s="7"/>
      <c r="D374" s="7"/>
      <c r="E374" s="7"/>
      <c r="F374" s="7"/>
      <c r="G374" s="7"/>
      <c r="H374" s="7"/>
      <c r="I374" s="7"/>
      <c r="J374" s="7"/>
      <c r="K374" s="7"/>
      <c r="L374" s="7"/>
      <c r="M374" s="7"/>
      <c r="N374" s="7"/>
      <c r="O374" s="7"/>
      <c r="P374" s="7"/>
      <c r="Q374" s="7"/>
      <c r="R374" s="7"/>
      <c r="S374" s="7"/>
      <c r="T374" s="7"/>
      <c r="U374" s="7"/>
      <c r="V374" s="7"/>
      <c r="W374" s="7"/>
    </row>
    <row r="375" spans="1:23" x14ac:dyDescent="0.3">
      <c r="A375" s="5"/>
      <c r="B375" s="7"/>
      <c r="C375" s="7"/>
      <c r="D375" s="7"/>
      <c r="E375" s="7"/>
      <c r="F375" s="7"/>
      <c r="G375" s="7"/>
      <c r="H375" s="7"/>
      <c r="I375" s="7"/>
      <c r="J375" s="7"/>
      <c r="K375" s="7"/>
      <c r="L375" s="7"/>
      <c r="M375" s="7"/>
      <c r="N375" s="7"/>
      <c r="O375" s="7"/>
      <c r="P375" s="7"/>
      <c r="Q375" s="7"/>
      <c r="R375" s="7"/>
      <c r="S375" s="7"/>
      <c r="T375" s="7"/>
      <c r="U375" s="7"/>
      <c r="V375" s="7"/>
      <c r="W375" s="7"/>
    </row>
    <row r="376" spans="1:23" x14ac:dyDescent="0.3">
      <c r="A376" s="5"/>
      <c r="B376" s="7"/>
      <c r="C376" s="7"/>
      <c r="D376" s="7"/>
      <c r="E376" s="7"/>
      <c r="F376" s="7"/>
      <c r="G376" s="7"/>
      <c r="H376" s="7"/>
      <c r="I376" s="7"/>
      <c r="J376" s="7"/>
      <c r="K376" s="7"/>
      <c r="L376" s="7"/>
      <c r="M376" s="7"/>
      <c r="N376" s="7"/>
      <c r="O376" s="7"/>
      <c r="P376" s="7"/>
      <c r="Q376" s="7"/>
      <c r="R376" s="7"/>
      <c r="S376" s="7"/>
      <c r="T376" s="7"/>
      <c r="U376" s="7"/>
      <c r="V376" s="7"/>
      <c r="W376" s="7"/>
    </row>
    <row r="377" spans="1:23" x14ac:dyDescent="0.3">
      <c r="A377" s="5"/>
      <c r="B377" s="7"/>
      <c r="C377" s="7"/>
      <c r="D377" s="7"/>
      <c r="E377" s="7"/>
      <c r="F377" s="7"/>
      <c r="G377" s="7"/>
      <c r="H377" s="7"/>
      <c r="I377" s="7"/>
      <c r="J377" s="7"/>
      <c r="K377" s="7"/>
      <c r="L377" s="7"/>
      <c r="M377" s="7"/>
      <c r="N377" s="7"/>
      <c r="O377" s="7"/>
      <c r="P377" s="7"/>
      <c r="Q377" s="7"/>
      <c r="R377" s="7"/>
      <c r="S377" s="7"/>
      <c r="T377" s="7"/>
      <c r="U377" s="7"/>
      <c r="V377" s="7"/>
      <c r="W377" s="7"/>
    </row>
    <row r="378" spans="1:23" x14ac:dyDescent="0.3">
      <c r="A378" s="5"/>
      <c r="B378" s="7"/>
      <c r="C378" s="7"/>
      <c r="D378" s="7"/>
      <c r="E378" s="7"/>
      <c r="F378" s="7"/>
      <c r="G378" s="7"/>
      <c r="H378" s="7"/>
      <c r="I378" s="7"/>
      <c r="J378" s="7"/>
      <c r="K378" s="7"/>
      <c r="L378" s="7"/>
      <c r="M378" s="7"/>
      <c r="N378" s="7"/>
      <c r="O378" s="7"/>
      <c r="P378" s="7"/>
      <c r="Q378" s="7"/>
      <c r="R378" s="7"/>
      <c r="S378" s="7"/>
      <c r="T378" s="7"/>
      <c r="U378" s="7"/>
      <c r="V378" s="7"/>
      <c r="W378" s="7"/>
    </row>
    <row r="379" spans="1:23" x14ac:dyDescent="0.3">
      <c r="A379" s="5"/>
      <c r="B379" s="7"/>
      <c r="C379" s="7"/>
      <c r="D379" s="7"/>
      <c r="E379" s="7"/>
      <c r="F379" s="7"/>
      <c r="G379" s="7"/>
      <c r="H379" s="7"/>
      <c r="I379" s="7"/>
      <c r="J379" s="7"/>
      <c r="K379" s="7"/>
      <c r="L379" s="7"/>
      <c r="M379" s="7"/>
      <c r="N379" s="7"/>
      <c r="O379" s="7"/>
      <c r="P379" s="7"/>
      <c r="Q379" s="7"/>
      <c r="R379" s="7"/>
      <c r="S379" s="7"/>
      <c r="T379" s="7"/>
      <c r="U379" s="7"/>
      <c r="V379" s="7"/>
      <c r="W379" s="7"/>
    </row>
    <row r="380" spans="1:23" x14ac:dyDescent="0.3">
      <c r="A380" s="5"/>
      <c r="B380" s="7"/>
      <c r="C380" s="7"/>
      <c r="D380" s="7"/>
      <c r="E380" s="7"/>
      <c r="F380" s="7"/>
      <c r="G380" s="7"/>
      <c r="H380" s="7"/>
      <c r="I380" s="7"/>
      <c r="J380" s="7"/>
      <c r="K380" s="7"/>
      <c r="L380" s="7"/>
      <c r="M380" s="7"/>
      <c r="N380" s="7"/>
      <c r="O380" s="7"/>
      <c r="P380" s="7"/>
      <c r="Q380" s="7"/>
      <c r="R380" s="7"/>
      <c r="S380" s="7"/>
      <c r="T380" s="7"/>
      <c r="U380" s="7"/>
      <c r="V380" s="7"/>
      <c r="W380" s="7"/>
    </row>
    <row r="381" spans="1:23" x14ac:dyDescent="0.3">
      <c r="A381" s="5"/>
      <c r="B381" s="7"/>
      <c r="C381" s="7"/>
      <c r="D381" s="7"/>
      <c r="E381" s="7"/>
      <c r="F381" s="7"/>
      <c r="G381" s="7"/>
      <c r="H381" s="7"/>
      <c r="I381" s="7"/>
      <c r="J381" s="7"/>
      <c r="K381" s="7"/>
      <c r="L381" s="7"/>
      <c r="M381" s="7"/>
      <c r="N381" s="7"/>
      <c r="O381" s="7"/>
      <c r="P381" s="7"/>
      <c r="Q381" s="7"/>
      <c r="R381" s="7"/>
      <c r="S381" s="7"/>
      <c r="T381" s="7"/>
      <c r="U381" s="7"/>
      <c r="V381" s="7"/>
      <c r="W381" s="7"/>
    </row>
    <row r="382" spans="1:23" x14ac:dyDescent="0.3">
      <c r="A382" s="5"/>
      <c r="B382" s="7"/>
      <c r="C382" s="7"/>
      <c r="D382" s="7"/>
      <c r="E382" s="7"/>
      <c r="F382" s="7"/>
      <c r="G382" s="7"/>
      <c r="H382" s="7"/>
      <c r="I382" s="7"/>
      <c r="J382" s="7"/>
      <c r="K382" s="7"/>
      <c r="L382" s="7"/>
      <c r="M382" s="7"/>
      <c r="N382" s="7"/>
      <c r="O382" s="7"/>
      <c r="P382" s="7"/>
      <c r="Q382" s="7"/>
      <c r="R382" s="7"/>
      <c r="S382" s="7"/>
      <c r="T382" s="7"/>
      <c r="U382" s="7"/>
      <c r="V382" s="7"/>
      <c r="W382" s="7"/>
    </row>
    <row r="383" spans="1:23" x14ac:dyDescent="0.3">
      <c r="A383" s="5"/>
      <c r="B383" s="7"/>
      <c r="C383" s="7"/>
      <c r="D383" s="7"/>
      <c r="E383" s="7"/>
      <c r="F383" s="7"/>
      <c r="G383" s="7"/>
      <c r="H383" s="7"/>
      <c r="I383" s="7"/>
      <c r="J383" s="7"/>
      <c r="K383" s="7"/>
      <c r="L383" s="7"/>
      <c r="M383" s="7"/>
      <c r="N383" s="7"/>
      <c r="O383" s="7"/>
      <c r="P383" s="7"/>
      <c r="Q383" s="7"/>
      <c r="R383" s="7"/>
      <c r="S383" s="7"/>
      <c r="T383" s="7"/>
      <c r="U383" s="7"/>
      <c r="V383" s="7"/>
      <c r="W383" s="7"/>
    </row>
    <row r="384" spans="1:23" x14ac:dyDescent="0.3">
      <c r="A384" s="5"/>
      <c r="B384" s="7"/>
      <c r="C384" s="7"/>
      <c r="D384" s="7"/>
      <c r="E384" s="7"/>
      <c r="F384" s="7"/>
      <c r="G384" s="7"/>
      <c r="H384" s="7"/>
      <c r="I384" s="7"/>
      <c r="J384" s="7"/>
      <c r="K384" s="7"/>
      <c r="L384" s="7"/>
      <c r="M384" s="7"/>
      <c r="N384" s="7"/>
      <c r="O384" s="7"/>
      <c r="P384" s="7"/>
      <c r="Q384" s="7"/>
      <c r="R384" s="7"/>
      <c r="S384" s="7"/>
      <c r="T384" s="7"/>
      <c r="U384" s="7"/>
      <c r="V384" s="7"/>
      <c r="W384" s="7"/>
    </row>
    <row r="385" spans="1:23" x14ac:dyDescent="0.3">
      <c r="A385" s="5"/>
      <c r="B385" s="7"/>
      <c r="C385" s="7"/>
      <c r="D385" s="7"/>
      <c r="E385" s="7"/>
      <c r="F385" s="7"/>
      <c r="G385" s="7"/>
      <c r="H385" s="7"/>
      <c r="I385" s="7"/>
      <c r="J385" s="7"/>
      <c r="K385" s="7"/>
      <c r="L385" s="7"/>
      <c r="M385" s="7"/>
      <c r="N385" s="7"/>
      <c r="O385" s="7"/>
      <c r="P385" s="7"/>
      <c r="Q385" s="7"/>
      <c r="R385" s="7"/>
      <c r="S385" s="7"/>
      <c r="T385" s="7"/>
      <c r="U385" s="7"/>
      <c r="V385" s="7"/>
      <c r="W385" s="7"/>
    </row>
    <row r="386" spans="1:23" x14ac:dyDescent="0.3">
      <c r="A386" s="5"/>
      <c r="B386" s="7"/>
      <c r="C386" s="7"/>
      <c r="D386" s="7"/>
      <c r="E386" s="7"/>
      <c r="F386" s="7"/>
      <c r="G386" s="7"/>
      <c r="H386" s="7"/>
      <c r="I386" s="7"/>
      <c r="J386" s="7"/>
      <c r="K386" s="7"/>
      <c r="L386" s="7"/>
      <c r="M386" s="7"/>
      <c r="N386" s="7"/>
      <c r="O386" s="7"/>
      <c r="P386" s="7"/>
      <c r="Q386" s="7"/>
      <c r="R386" s="7"/>
      <c r="S386" s="7"/>
      <c r="T386" s="7"/>
      <c r="U386" s="7"/>
      <c r="V386" s="7"/>
      <c r="W386" s="7"/>
    </row>
    <row r="387" spans="1:23" x14ac:dyDescent="0.3">
      <c r="A387" s="5"/>
      <c r="B387" s="7"/>
      <c r="C387" s="7"/>
      <c r="D387" s="7"/>
      <c r="E387" s="7"/>
      <c r="F387" s="7"/>
      <c r="G387" s="7"/>
      <c r="H387" s="7"/>
      <c r="I387" s="7"/>
      <c r="J387" s="7"/>
      <c r="K387" s="7"/>
      <c r="L387" s="7"/>
      <c r="M387" s="7"/>
      <c r="N387" s="7"/>
      <c r="O387" s="7"/>
      <c r="P387" s="7"/>
      <c r="Q387" s="7"/>
      <c r="R387" s="7"/>
      <c r="S387" s="7"/>
      <c r="T387" s="7"/>
      <c r="U387" s="7"/>
      <c r="V387" s="7"/>
      <c r="W387" s="7"/>
    </row>
    <row r="388" spans="1:23" x14ac:dyDescent="0.3">
      <c r="A388" s="5"/>
      <c r="B388" s="7"/>
      <c r="C388" s="7"/>
      <c r="D388" s="7"/>
      <c r="E388" s="7"/>
      <c r="F388" s="7"/>
      <c r="G388" s="7"/>
      <c r="H388" s="7"/>
      <c r="I388" s="7"/>
      <c r="J388" s="7"/>
      <c r="K388" s="7"/>
      <c r="L388" s="7"/>
      <c r="M388" s="7"/>
      <c r="N388" s="7"/>
      <c r="O388" s="7"/>
      <c r="P388" s="7"/>
      <c r="Q388" s="7"/>
      <c r="R388" s="7"/>
      <c r="S388" s="7"/>
      <c r="T388" s="7"/>
      <c r="U388" s="7"/>
      <c r="V388" s="7"/>
      <c r="W388" s="7"/>
    </row>
    <row r="389" spans="1:23" x14ac:dyDescent="0.3">
      <c r="A389" s="5"/>
      <c r="B389" s="7"/>
      <c r="C389" s="7"/>
      <c r="D389" s="7"/>
      <c r="E389" s="7"/>
      <c r="F389" s="7"/>
      <c r="G389" s="7"/>
      <c r="H389" s="7"/>
      <c r="I389" s="7"/>
      <c r="J389" s="7"/>
      <c r="K389" s="7"/>
      <c r="L389" s="7"/>
      <c r="M389" s="7"/>
      <c r="N389" s="7"/>
      <c r="O389" s="7"/>
      <c r="P389" s="7"/>
      <c r="Q389" s="7"/>
      <c r="R389" s="7"/>
      <c r="S389" s="7"/>
      <c r="T389" s="7"/>
      <c r="U389" s="7"/>
      <c r="V389" s="7"/>
      <c r="W389" s="7"/>
    </row>
    <row r="390" spans="1:23" x14ac:dyDescent="0.3">
      <c r="A390" s="5"/>
      <c r="B390" s="7"/>
      <c r="C390" s="7"/>
      <c r="D390" s="7"/>
      <c r="E390" s="7"/>
      <c r="F390" s="7"/>
      <c r="G390" s="7"/>
      <c r="H390" s="7"/>
      <c r="I390" s="7"/>
      <c r="J390" s="7"/>
      <c r="K390" s="7"/>
      <c r="L390" s="7"/>
      <c r="M390" s="7"/>
      <c r="N390" s="7"/>
      <c r="O390" s="7"/>
      <c r="P390" s="7"/>
      <c r="Q390" s="7"/>
      <c r="R390" s="7"/>
      <c r="S390" s="7"/>
      <c r="T390" s="7"/>
      <c r="U390" s="7"/>
      <c r="V390" s="7"/>
      <c r="W390" s="7"/>
    </row>
    <row r="391" spans="1:23" x14ac:dyDescent="0.3">
      <c r="A391" s="5"/>
      <c r="B391" s="7"/>
      <c r="C391" s="7"/>
      <c r="D391" s="7"/>
      <c r="E391" s="7"/>
      <c r="F391" s="7"/>
      <c r="G391" s="7"/>
      <c r="H391" s="7"/>
      <c r="I391" s="7"/>
      <c r="J391" s="7"/>
      <c r="K391" s="7"/>
      <c r="L391" s="7"/>
      <c r="M391" s="7"/>
      <c r="N391" s="7"/>
      <c r="O391" s="7"/>
      <c r="P391" s="7"/>
      <c r="Q391" s="7"/>
      <c r="R391" s="7"/>
      <c r="S391" s="7"/>
      <c r="T391" s="7"/>
      <c r="U391" s="7"/>
      <c r="V391" s="7"/>
      <c r="W391" s="7"/>
    </row>
    <row r="392" spans="1:23" x14ac:dyDescent="0.3">
      <c r="A392" s="5"/>
      <c r="B392" s="7"/>
      <c r="C392" s="7"/>
      <c r="D392" s="7"/>
      <c r="E392" s="7"/>
      <c r="F392" s="7"/>
      <c r="G392" s="7"/>
      <c r="H392" s="7"/>
      <c r="I392" s="7"/>
      <c r="J392" s="7"/>
      <c r="K392" s="7"/>
      <c r="L392" s="7"/>
      <c r="M392" s="7"/>
      <c r="N392" s="7"/>
      <c r="O392" s="7"/>
      <c r="P392" s="7"/>
      <c r="Q392" s="7"/>
      <c r="R392" s="7"/>
      <c r="S392" s="7"/>
      <c r="T392" s="7"/>
      <c r="U392" s="7"/>
      <c r="V392" s="7"/>
      <c r="W392" s="7"/>
    </row>
    <row r="393" spans="1:23" x14ac:dyDescent="0.3">
      <c r="A393" s="5"/>
      <c r="B393" s="7"/>
      <c r="C393" s="7"/>
      <c r="D393" s="7"/>
      <c r="E393" s="7"/>
      <c r="F393" s="7"/>
      <c r="G393" s="7"/>
      <c r="H393" s="7"/>
      <c r="I393" s="7"/>
      <c r="J393" s="7"/>
      <c r="K393" s="7"/>
      <c r="L393" s="7"/>
      <c r="M393" s="7"/>
      <c r="N393" s="7"/>
      <c r="O393" s="7"/>
      <c r="P393" s="7"/>
      <c r="Q393" s="7"/>
      <c r="R393" s="7"/>
      <c r="S393" s="7"/>
      <c r="T393" s="7"/>
      <c r="U393" s="7"/>
      <c r="V393" s="7"/>
      <c r="W393" s="7"/>
    </row>
    <row r="394" spans="1:23" x14ac:dyDescent="0.3">
      <c r="A394" s="5"/>
      <c r="B394" s="7"/>
      <c r="C394" s="7"/>
      <c r="D394" s="7"/>
      <c r="E394" s="7"/>
      <c r="F394" s="7"/>
      <c r="G394" s="7"/>
      <c r="H394" s="7"/>
      <c r="I394" s="7"/>
      <c r="J394" s="7"/>
      <c r="K394" s="7"/>
      <c r="L394" s="7"/>
      <c r="M394" s="7"/>
      <c r="N394" s="7"/>
      <c r="O394" s="7"/>
      <c r="P394" s="7"/>
      <c r="Q394" s="7"/>
      <c r="R394" s="7"/>
      <c r="S394" s="7"/>
      <c r="T394" s="7"/>
      <c r="U394" s="7"/>
      <c r="V394" s="7"/>
      <c r="W394" s="7"/>
    </row>
    <row r="395" spans="1:23" x14ac:dyDescent="0.3">
      <c r="A395" s="5"/>
      <c r="B395" s="7"/>
      <c r="C395" s="7"/>
      <c r="D395" s="7"/>
      <c r="E395" s="7"/>
      <c r="F395" s="7"/>
      <c r="G395" s="7"/>
      <c r="H395" s="7"/>
      <c r="I395" s="7"/>
      <c r="J395" s="7"/>
      <c r="K395" s="7"/>
      <c r="L395" s="7"/>
      <c r="M395" s="7"/>
      <c r="N395" s="7"/>
      <c r="O395" s="7"/>
      <c r="P395" s="7"/>
      <c r="Q395" s="7"/>
      <c r="R395" s="7"/>
      <c r="S395" s="7"/>
      <c r="T395" s="7"/>
      <c r="U395" s="7"/>
      <c r="V395" s="7"/>
      <c r="W395" s="7"/>
    </row>
    <row r="396" spans="1:23" x14ac:dyDescent="0.3">
      <c r="A396" s="5"/>
      <c r="B396" s="7"/>
      <c r="C396" s="7"/>
      <c r="D396" s="7"/>
      <c r="E396" s="7"/>
      <c r="F396" s="7"/>
      <c r="G396" s="7"/>
      <c r="H396" s="7"/>
      <c r="I396" s="7"/>
      <c r="J396" s="7"/>
      <c r="K396" s="7"/>
      <c r="L396" s="7"/>
      <c r="M396" s="7"/>
      <c r="N396" s="7"/>
      <c r="O396" s="7"/>
      <c r="P396" s="7"/>
      <c r="Q396" s="7"/>
      <c r="R396" s="7"/>
      <c r="S396" s="7"/>
      <c r="T396" s="7"/>
      <c r="U396" s="7"/>
      <c r="V396" s="7"/>
      <c r="W396" s="7"/>
    </row>
    <row r="397" spans="1:23" x14ac:dyDescent="0.3">
      <c r="A397" s="5"/>
      <c r="B397" s="7"/>
      <c r="C397" s="7"/>
      <c r="D397" s="7"/>
      <c r="E397" s="7"/>
      <c r="F397" s="7"/>
      <c r="G397" s="7"/>
      <c r="H397" s="7"/>
      <c r="I397" s="7"/>
      <c r="J397" s="7"/>
      <c r="K397" s="7"/>
      <c r="L397" s="7"/>
      <c r="M397" s="7"/>
      <c r="N397" s="7"/>
      <c r="O397" s="7"/>
      <c r="P397" s="7"/>
      <c r="Q397" s="7"/>
      <c r="R397" s="7"/>
      <c r="S397" s="7"/>
      <c r="T397" s="7"/>
      <c r="U397" s="7"/>
      <c r="V397" s="7"/>
      <c r="W397" s="7"/>
    </row>
    <row r="398" spans="1:23" x14ac:dyDescent="0.3">
      <c r="A398" s="5"/>
      <c r="B398" s="7"/>
      <c r="C398" s="7"/>
      <c r="D398" s="7"/>
      <c r="E398" s="7"/>
      <c r="F398" s="7"/>
      <c r="G398" s="7"/>
      <c r="H398" s="7"/>
      <c r="I398" s="7"/>
      <c r="J398" s="7"/>
      <c r="K398" s="7"/>
      <c r="L398" s="7"/>
      <c r="M398" s="7"/>
      <c r="N398" s="7"/>
      <c r="O398" s="7"/>
      <c r="P398" s="7"/>
      <c r="Q398" s="7"/>
      <c r="R398" s="7"/>
      <c r="S398" s="7"/>
      <c r="T398" s="7"/>
      <c r="U398" s="7"/>
      <c r="V398" s="7"/>
      <c r="W398" s="7"/>
    </row>
    <row r="399" spans="1:23" x14ac:dyDescent="0.3">
      <c r="A399" s="5"/>
      <c r="B399" s="7"/>
      <c r="C399" s="7"/>
      <c r="D399" s="7"/>
      <c r="E399" s="7"/>
      <c r="F399" s="7"/>
      <c r="G399" s="7"/>
      <c r="H399" s="7"/>
      <c r="I399" s="7"/>
      <c r="J399" s="7"/>
      <c r="K399" s="7"/>
      <c r="L399" s="7"/>
      <c r="M399" s="7"/>
      <c r="N399" s="7"/>
      <c r="O399" s="7"/>
      <c r="P399" s="7"/>
      <c r="Q399" s="7"/>
      <c r="R399" s="7"/>
      <c r="S399" s="7"/>
      <c r="T399" s="7"/>
      <c r="U399" s="7"/>
      <c r="V399" s="7"/>
      <c r="W399" s="7"/>
    </row>
    <row r="400" spans="1:23" x14ac:dyDescent="0.3">
      <c r="A400" s="5"/>
      <c r="B400" s="7"/>
      <c r="C400" s="7"/>
      <c r="D400" s="7"/>
      <c r="E400" s="7"/>
      <c r="F400" s="7"/>
      <c r="G400" s="7"/>
      <c r="H400" s="7"/>
      <c r="I400" s="7"/>
      <c r="J400" s="7"/>
      <c r="K400" s="7"/>
      <c r="L400" s="7"/>
      <c r="M400" s="7"/>
      <c r="N400" s="7"/>
      <c r="O400" s="7"/>
      <c r="P400" s="7"/>
      <c r="Q400" s="7"/>
      <c r="R400" s="7"/>
      <c r="S400" s="7"/>
      <c r="T400" s="7"/>
      <c r="U400" s="7"/>
      <c r="V400" s="7"/>
      <c r="W400" s="7"/>
    </row>
    <row r="401" spans="1:23" x14ac:dyDescent="0.3">
      <c r="A401" s="5"/>
      <c r="B401" s="7"/>
      <c r="C401" s="7"/>
      <c r="D401" s="7"/>
      <c r="E401" s="7"/>
      <c r="F401" s="7"/>
      <c r="G401" s="7"/>
      <c r="H401" s="7"/>
      <c r="I401" s="7"/>
      <c r="J401" s="7"/>
      <c r="K401" s="7"/>
      <c r="L401" s="7"/>
      <c r="M401" s="7"/>
      <c r="N401" s="7"/>
      <c r="O401" s="7"/>
      <c r="P401" s="7"/>
      <c r="Q401" s="7"/>
      <c r="R401" s="7"/>
      <c r="S401" s="7"/>
      <c r="T401" s="7"/>
      <c r="U401" s="7"/>
      <c r="V401" s="7"/>
      <c r="W401" s="7"/>
    </row>
    <row r="402" spans="1:23" x14ac:dyDescent="0.3">
      <c r="A402" s="5"/>
      <c r="B402" s="7"/>
      <c r="C402" s="7"/>
      <c r="D402" s="7"/>
      <c r="E402" s="7"/>
      <c r="F402" s="7"/>
      <c r="G402" s="7"/>
      <c r="H402" s="7"/>
      <c r="I402" s="7"/>
      <c r="J402" s="7"/>
      <c r="K402" s="7"/>
      <c r="L402" s="7"/>
      <c r="M402" s="7"/>
      <c r="N402" s="7"/>
      <c r="O402" s="7"/>
      <c r="P402" s="7"/>
      <c r="Q402" s="7"/>
      <c r="R402" s="7"/>
      <c r="S402" s="7"/>
      <c r="T402" s="7"/>
      <c r="U402" s="7"/>
      <c r="V402" s="7"/>
      <c r="W402" s="7"/>
    </row>
    <row r="403" spans="1:23" x14ac:dyDescent="0.3">
      <c r="A403" s="5"/>
      <c r="B403" s="7"/>
      <c r="C403" s="7"/>
      <c r="D403" s="7"/>
      <c r="E403" s="7"/>
      <c r="F403" s="7"/>
      <c r="G403" s="7"/>
      <c r="H403" s="7"/>
      <c r="I403" s="7"/>
      <c r="J403" s="7"/>
      <c r="K403" s="7"/>
      <c r="L403" s="7"/>
      <c r="M403" s="7"/>
      <c r="N403" s="7"/>
      <c r="O403" s="7"/>
      <c r="P403" s="7"/>
      <c r="Q403" s="7"/>
      <c r="R403" s="7"/>
      <c r="S403" s="7"/>
      <c r="T403" s="7"/>
      <c r="U403" s="7"/>
      <c r="V403" s="7"/>
      <c r="W403" s="7"/>
    </row>
    <row r="404" spans="1:23" x14ac:dyDescent="0.3">
      <c r="A404" s="5"/>
      <c r="B404" s="7"/>
      <c r="C404" s="7"/>
      <c r="D404" s="7"/>
      <c r="E404" s="7"/>
      <c r="F404" s="7"/>
      <c r="G404" s="7"/>
      <c r="H404" s="7"/>
      <c r="I404" s="7"/>
      <c r="J404" s="7"/>
      <c r="K404" s="7"/>
      <c r="L404" s="7"/>
      <c r="M404" s="7"/>
      <c r="N404" s="7"/>
      <c r="O404" s="7"/>
      <c r="P404" s="7"/>
      <c r="Q404" s="7"/>
      <c r="R404" s="7"/>
      <c r="S404" s="7"/>
      <c r="T404" s="7"/>
      <c r="U404" s="7"/>
      <c r="V404" s="7"/>
      <c r="W404" s="7"/>
    </row>
    <row r="405" spans="1:23" x14ac:dyDescent="0.3">
      <c r="A405" s="5"/>
      <c r="B405" s="7"/>
      <c r="C405" s="7"/>
      <c r="D405" s="7"/>
      <c r="E405" s="7"/>
      <c r="F405" s="7"/>
      <c r="G405" s="7"/>
      <c r="H405" s="7"/>
      <c r="I405" s="7"/>
      <c r="J405" s="7"/>
      <c r="K405" s="7"/>
      <c r="L405" s="7"/>
      <c r="M405" s="7"/>
      <c r="N405" s="7"/>
      <c r="O405" s="7"/>
      <c r="P405" s="7"/>
      <c r="Q405" s="7"/>
      <c r="R405" s="7"/>
      <c r="S405" s="7"/>
      <c r="T405" s="7"/>
      <c r="U405" s="7"/>
      <c r="V405" s="7"/>
      <c r="W405" s="7"/>
    </row>
    <row r="406" spans="1:23" x14ac:dyDescent="0.3">
      <c r="A406" s="5"/>
      <c r="B406" s="7"/>
      <c r="C406" s="7"/>
      <c r="D406" s="7"/>
      <c r="E406" s="7"/>
      <c r="F406" s="7"/>
      <c r="G406" s="7"/>
      <c r="H406" s="7"/>
      <c r="I406" s="7"/>
      <c r="J406" s="7"/>
      <c r="K406" s="7"/>
      <c r="L406" s="7"/>
      <c r="M406" s="7"/>
      <c r="N406" s="7"/>
      <c r="O406" s="7"/>
      <c r="P406" s="7"/>
      <c r="Q406" s="7"/>
      <c r="R406" s="7"/>
      <c r="S406" s="7"/>
      <c r="T406" s="7"/>
      <c r="U406" s="7"/>
      <c r="V406" s="7"/>
      <c r="W406" s="7"/>
    </row>
    <row r="407" spans="1:23" x14ac:dyDescent="0.3">
      <c r="A407" s="5"/>
      <c r="B407" s="7"/>
      <c r="C407" s="7"/>
      <c r="D407" s="7"/>
      <c r="E407" s="7"/>
      <c r="F407" s="7"/>
      <c r="G407" s="7"/>
      <c r="H407" s="7"/>
      <c r="I407" s="7"/>
      <c r="J407" s="7"/>
      <c r="K407" s="7"/>
      <c r="L407" s="7"/>
      <c r="M407" s="7"/>
      <c r="N407" s="7"/>
      <c r="O407" s="7"/>
      <c r="P407" s="7"/>
      <c r="Q407" s="7"/>
      <c r="R407" s="7"/>
      <c r="S407" s="7"/>
      <c r="T407" s="7"/>
      <c r="U407" s="7"/>
      <c r="V407" s="7"/>
      <c r="W407" s="7"/>
    </row>
    <row r="408" spans="1:23" x14ac:dyDescent="0.3">
      <c r="A408" s="5"/>
      <c r="B408" s="7"/>
      <c r="C408" s="7"/>
      <c r="D408" s="7"/>
      <c r="E408" s="7"/>
      <c r="F408" s="7"/>
      <c r="G408" s="7"/>
      <c r="H408" s="7"/>
      <c r="I408" s="7"/>
      <c r="J408" s="7"/>
      <c r="K408" s="7"/>
      <c r="L408" s="7"/>
      <c r="M408" s="7"/>
      <c r="N408" s="7"/>
      <c r="O408" s="7"/>
      <c r="P408" s="7"/>
      <c r="Q408" s="7"/>
      <c r="R408" s="7"/>
      <c r="S408" s="7"/>
      <c r="T408" s="7"/>
      <c r="U408" s="7"/>
      <c r="V408" s="7"/>
      <c r="W408" s="7"/>
    </row>
    <row r="409" spans="1:23" x14ac:dyDescent="0.3">
      <c r="A409" s="5"/>
      <c r="B409" s="7"/>
      <c r="C409" s="7"/>
      <c r="D409" s="7"/>
      <c r="E409" s="7"/>
      <c r="F409" s="7"/>
      <c r="G409" s="7"/>
      <c r="H409" s="7"/>
      <c r="I409" s="7"/>
      <c r="J409" s="7"/>
      <c r="K409" s="7"/>
      <c r="L409" s="7"/>
      <c r="M409" s="7"/>
      <c r="N409" s="7"/>
      <c r="O409" s="7"/>
      <c r="P409" s="7"/>
      <c r="Q409" s="7"/>
      <c r="R409" s="7"/>
      <c r="S409" s="7"/>
      <c r="T409" s="7"/>
      <c r="U409" s="7"/>
      <c r="V409" s="7"/>
      <c r="W409" s="7"/>
    </row>
    <row r="410" spans="1:23" x14ac:dyDescent="0.3">
      <c r="A410" s="5"/>
      <c r="B410" s="7"/>
      <c r="C410" s="7"/>
      <c r="D410" s="7"/>
      <c r="E410" s="7"/>
      <c r="F410" s="7"/>
      <c r="G410" s="7"/>
      <c r="H410" s="7"/>
      <c r="I410" s="7"/>
      <c r="J410" s="7"/>
      <c r="K410" s="7"/>
      <c r="L410" s="7"/>
      <c r="M410" s="7"/>
      <c r="N410" s="7"/>
      <c r="O410" s="7"/>
      <c r="P410" s="7"/>
      <c r="Q410" s="7"/>
      <c r="R410" s="7"/>
      <c r="S410" s="7"/>
      <c r="T410" s="7"/>
      <c r="U410" s="7"/>
      <c r="V410" s="7"/>
      <c r="W410" s="7"/>
    </row>
    <row r="411" spans="1:23" x14ac:dyDescent="0.3">
      <c r="A411" s="5"/>
      <c r="B411" s="7"/>
      <c r="C411" s="7"/>
      <c r="D411" s="7"/>
      <c r="E411" s="7"/>
      <c r="F411" s="7"/>
      <c r="G411" s="7"/>
      <c r="H411" s="7"/>
      <c r="I411" s="7"/>
      <c r="J411" s="7"/>
      <c r="K411" s="7"/>
      <c r="L411" s="7"/>
      <c r="M411" s="7"/>
      <c r="N411" s="7"/>
      <c r="O411" s="7"/>
      <c r="P411" s="7"/>
      <c r="Q411" s="7"/>
      <c r="R411" s="7"/>
      <c r="S411" s="7"/>
      <c r="T411" s="7"/>
      <c r="U411" s="7"/>
      <c r="V411" s="7"/>
      <c r="W411" s="7"/>
    </row>
    <row r="412" spans="1:23" x14ac:dyDescent="0.3">
      <c r="A412" s="5"/>
      <c r="B412" s="7"/>
      <c r="C412" s="7"/>
      <c r="D412" s="7"/>
      <c r="E412" s="7"/>
      <c r="F412" s="7"/>
      <c r="G412" s="7"/>
      <c r="H412" s="7"/>
      <c r="I412" s="7"/>
      <c r="J412" s="7"/>
      <c r="K412" s="7"/>
      <c r="L412" s="7"/>
      <c r="M412" s="7"/>
      <c r="N412" s="7"/>
      <c r="O412" s="7"/>
      <c r="P412" s="7"/>
      <c r="Q412" s="7"/>
      <c r="R412" s="7"/>
      <c r="S412" s="7"/>
      <c r="T412" s="7"/>
      <c r="U412" s="7"/>
      <c r="V412" s="7"/>
      <c r="W412" s="7"/>
    </row>
    <row r="413" spans="1:23" x14ac:dyDescent="0.3">
      <c r="A413" s="5"/>
      <c r="B413" s="7"/>
      <c r="C413" s="7"/>
      <c r="D413" s="7"/>
      <c r="E413" s="7"/>
      <c r="F413" s="7"/>
      <c r="G413" s="7"/>
      <c r="H413" s="7"/>
      <c r="I413" s="7"/>
      <c r="J413" s="7"/>
      <c r="K413" s="7"/>
      <c r="L413" s="7"/>
      <c r="M413" s="7"/>
      <c r="N413" s="7"/>
      <c r="O413" s="7"/>
      <c r="P413" s="7"/>
      <c r="Q413" s="7"/>
      <c r="R413" s="7"/>
      <c r="S413" s="7"/>
      <c r="T413" s="7"/>
      <c r="U413" s="7"/>
      <c r="V413" s="7"/>
      <c r="W413" s="7"/>
    </row>
    <row r="414" spans="1:23" x14ac:dyDescent="0.3">
      <c r="A414" s="5"/>
      <c r="B414" s="7"/>
      <c r="C414" s="7"/>
      <c r="D414" s="7"/>
      <c r="E414" s="7"/>
      <c r="F414" s="7"/>
      <c r="G414" s="7"/>
      <c r="H414" s="7"/>
      <c r="I414" s="7"/>
      <c r="J414" s="7"/>
      <c r="K414" s="7"/>
      <c r="L414" s="7"/>
      <c r="M414" s="7"/>
      <c r="N414" s="7"/>
      <c r="O414" s="7"/>
      <c r="P414" s="7"/>
      <c r="Q414" s="7"/>
      <c r="R414" s="7"/>
      <c r="S414" s="7"/>
      <c r="T414" s="7"/>
      <c r="U414" s="7"/>
      <c r="V414" s="7"/>
      <c r="W414" s="7"/>
    </row>
    <row r="415" spans="1:23" x14ac:dyDescent="0.3">
      <c r="A415" s="5"/>
      <c r="B415" s="7"/>
      <c r="C415" s="7"/>
      <c r="D415" s="7"/>
      <c r="E415" s="7"/>
      <c r="F415" s="7"/>
      <c r="G415" s="7"/>
      <c r="H415" s="7"/>
      <c r="I415" s="7"/>
      <c r="J415" s="7"/>
      <c r="K415" s="7"/>
      <c r="L415" s="7"/>
      <c r="M415" s="7"/>
      <c r="N415" s="7"/>
      <c r="O415" s="7"/>
      <c r="P415" s="7"/>
      <c r="Q415" s="7"/>
      <c r="R415" s="7"/>
      <c r="S415" s="7"/>
      <c r="T415" s="7"/>
      <c r="U415" s="7"/>
      <c r="V415" s="7"/>
      <c r="W415" s="7"/>
    </row>
    <row r="416" spans="1:23" x14ac:dyDescent="0.3">
      <c r="A416" s="5"/>
      <c r="B416" s="7"/>
      <c r="C416" s="7"/>
      <c r="D416" s="7"/>
      <c r="E416" s="7"/>
      <c r="F416" s="7"/>
      <c r="G416" s="7"/>
      <c r="H416" s="7"/>
      <c r="I416" s="7"/>
      <c r="J416" s="7"/>
      <c r="K416" s="7"/>
      <c r="L416" s="7"/>
      <c r="M416" s="7"/>
      <c r="N416" s="7"/>
      <c r="O416" s="7"/>
      <c r="P416" s="7"/>
      <c r="Q416" s="7"/>
      <c r="R416" s="7"/>
      <c r="S416" s="7"/>
      <c r="T416" s="7"/>
      <c r="U416" s="7"/>
      <c r="V416" s="7"/>
      <c r="W416" s="7"/>
    </row>
    <row r="417" spans="1:23" x14ac:dyDescent="0.3">
      <c r="A417" s="5"/>
      <c r="B417" s="7"/>
      <c r="C417" s="7"/>
      <c r="D417" s="7"/>
      <c r="E417" s="7"/>
      <c r="F417" s="7"/>
      <c r="G417" s="7"/>
      <c r="H417" s="7"/>
      <c r="I417" s="7"/>
      <c r="J417" s="7"/>
      <c r="K417" s="7"/>
      <c r="L417" s="7"/>
      <c r="M417" s="7"/>
      <c r="N417" s="7"/>
      <c r="O417" s="7"/>
      <c r="P417" s="7"/>
      <c r="Q417" s="7"/>
      <c r="R417" s="7"/>
      <c r="S417" s="7"/>
      <c r="T417" s="7"/>
      <c r="U417" s="7"/>
      <c r="V417" s="7"/>
      <c r="W417" s="7"/>
    </row>
    <row r="418" spans="1:23" x14ac:dyDescent="0.3">
      <c r="A418" s="5"/>
      <c r="B418" s="7"/>
      <c r="C418" s="7"/>
      <c r="D418" s="7"/>
      <c r="E418" s="7"/>
      <c r="F418" s="7"/>
      <c r="G418" s="7"/>
      <c r="H418" s="7"/>
      <c r="I418" s="7"/>
      <c r="J418" s="7"/>
      <c r="K418" s="7"/>
      <c r="L418" s="7"/>
      <c r="M418" s="7"/>
      <c r="N418" s="7"/>
      <c r="O418" s="7"/>
      <c r="P418" s="7"/>
      <c r="Q418" s="7"/>
      <c r="R418" s="7"/>
      <c r="S418" s="7"/>
      <c r="T418" s="7"/>
      <c r="U418" s="7"/>
      <c r="V418" s="7"/>
      <c r="W418" s="7"/>
    </row>
    <row r="419" spans="1:23" x14ac:dyDescent="0.3">
      <c r="A419" s="5"/>
      <c r="B419" s="7"/>
      <c r="C419" s="7"/>
      <c r="D419" s="7"/>
      <c r="E419" s="7"/>
      <c r="F419" s="7"/>
      <c r="G419" s="7"/>
      <c r="H419" s="7"/>
      <c r="I419" s="7"/>
      <c r="J419" s="7"/>
      <c r="K419" s="7"/>
      <c r="L419" s="7"/>
      <c r="M419" s="7"/>
      <c r="N419" s="7"/>
      <c r="O419" s="7"/>
      <c r="P419" s="7"/>
      <c r="Q419" s="7"/>
      <c r="R419" s="7"/>
      <c r="S419" s="7"/>
      <c r="T419" s="7"/>
      <c r="U419" s="7"/>
      <c r="V419" s="7"/>
      <c r="W419" s="7"/>
    </row>
    <row r="420" spans="1:23" x14ac:dyDescent="0.3">
      <c r="A420" s="5"/>
      <c r="B420" s="7"/>
      <c r="C420" s="7"/>
      <c r="D420" s="7"/>
      <c r="E420" s="7"/>
      <c r="F420" s="7"/>
      <c r="G420" s="7"/>
      <c r="H420" s="7"/>
      <c r="I420" s="7"/>
      <c r="J420" s="7"/>
      <c r="K420" s="7"/>
      <c r="L420" s="7"/>
      <c r="M420" s="7"/>
      <c r="N420" s="7"/>
      <c r="O420" s="7"/>
      <c r="P420" s="7"/>
      <c r="Q420" s="7"/>
      <c r="R420" s="7"/>
      <c r="S420" s="7"/>
      <c r="T420" s="7"/>
      <c r="U420" s="7"/>
      <c r="V420" s="7"/>
      <c r="W420" s="7"/>
    </row>
    <row r="421" spans="1:23" x14ac:dyDescent="0.3">
      <c r="A421" s="5"/>
      <c r="B421" s="7"/>
      <c r="C421" s="7"/>
      <c r="D421" s="7"/>
      <c r="E421" s="7"/>
      <c r="F421" s="7"/>
      <c r="G421" s="7"/>
      <c r="H421" s="7"/>
      <c r="I421" s="7"/>
      <c r="J421" s="7"/>
      <c r="K421" s="7"/>
      <c r="L421" s="7"/>
      <c r="M421" s="7"/>
      <c r="N421" s="7"/>
      <c r="O421" s="7"/>
      <c r="P421" s="7"/>
      <c r="Q421" s="7"/>
      <c r="R421" s="7"/>
      <c r="S421" s="7"/>
      <c r="T421" s="7"/>
      <c r="U421" s="7"/>
      <c r="V421" s="7"/>
      <c r="W421" s="7"/>
    </row>
    <row r="422" spans="1:23" x14ac:dyDescent="0.3">
      <c r="A422" s="5"/>
      <c r="B422" s="7"/>
      <c r="C422" s="7"/>
      <c r="D422" s="7"/>
      <c r="E422" s="7"/>
      <c r="F422" s="7"/>
      <c r="G422" s="7"/>
      <c r="H422" s="7"/>
      <c r="I422" s="7"/>
      <c r="J422" s="7"/>
      <c r="K422" s="7"/>
      <c r="L422" s="7"/>
      <c r="M422" s="7"/>
      <c r="N422" s="7"/>
      <c r="O422" s="7"/>
      <c r="P422" s="7"/>
      <c r="Q422" s="7"/>
      <c r="R422" s="7"/>
      <c r="S422" s="7"/>
      <c r="T422" s="7"/>
      <c r="U422" s="7"/>
      <c r="V422" s="7"/>
      <c r="W422" s="7"/>
    </row>
    <row r="423" spans="1:23" x14ac:dyDescent="0.3">
      <c r="A423" s="5"/>
      <c r="B423" s="7"/>
      <c r="C423" s="7"/>
      <c r="D423" s="7"/>
      <c r="E423" s="7"/>
      <c r="F423" s="7"/>
      <c r="G423" s="7"/>
      <c r="H423" s="7"/>
      <c r="I423" s="7"/>
      <c r="J423" s="7"/>
      <c r="K423" s="7"/>
      <c r="L423" s="7"/>
      <c r="M423" s="7"/>
      <c r="N423" s="7"/>
      <c r="O423" s="7"/>
      <c r="P423" s="7"/>
      <c r="Q423" s="7"/>
      <c r="R423" s="7"/>
      <c r="S423" s="7"/>
      <c r="T423" s="7"/>
      <c r="U423" s="7"/>
      <c r="V423" s="7"/>
      <c r="W423" s="7"/>
    </row>
    <row r="424" spans="1:23" x14ac:dyDescent="0.3">
      <c r="A424" s="5"/>
      <c r="B424" s="7"/>
      <c r="C424" s="7"/>
      <c r="D424" s="7"/>
      <c r="E424" s="7"/>
      <c r="F424" s="7"/>
      <c r="G424" s="7"/>
      <c r="H424" s="7"/>
      <c r="I424" s="7"/>
      <c r="J424" s="7"/>
      <c r="K424" s="7"/>
      <c r="L424" s="7"/>
      <c r="M424" s="7"/>
      <c r="N424" s="7"/>
      <c r="O424" s="7"/>
      <c r="P424" s="7"/>
      <c r="Q424" s="7"/>
      <c r="R424" s="7"/>
      <c r="S424" s="7"/>
      <c r="T424" s="7"/>
      <c r="U424" s="7"/>
      <c r="V424" s="7"/>
      <c r="W424" s="7"/>
    </row>
    <row r="425" spans="1:23" x14ac:dyDescent="0.3">
      <c r="A425" s="5"/>
      <c r="B425" s="7"/>
      <c r="C425" s="7"/>
      <c r="D425" s="7"/>
      <c r="E425" s="7"/>
      <c r="F425" s="7"/>
      <c r="G425" s="7"/>
      <c r="H425" s="7"/>
      <c r="I425" s="7"/>
      <c r="J425" s="7"/>
      <c r="K425" s="7"/>
      <c r="L425" s="7"/>
      <c r="M425" s="7"/>
      <c r="N425" s="7"/>
      <c r="O425" s="7"/>
      <c r="P425" s="7"/>
      <c r="Q425" s="7"/>
      <c r="R425" s="7"/>
      <c r="S425" s="7"/>
      <c r="T425" s="7"/>
      <c r="U425" s="7"/>
      <c r="V425" s="7"/>
      <c r="W425" s="7"/>
    </row>
    <row r="426" spans="1:23" x14ac:dyDescent="0.3">
      <c r="A426" s="5"/>
      <c r="B426" s="7"/>
      <c r="C426" s="7"/>
      <c r="D426" s="7"/>
      <c r="E426" s="7"/>
      <c r="F426" s="7"/>
      <c r="G426" s="7"/>
      <c r="H426" s="7"/>
      <c r="I426" s="7"/>
      <c r="J426" s="7"/>
      <c r="K426" s="7"/>
      <c r="L426" s="7"/>
      <c r="M426" s="7"/>
      <c r="N426" s="7"/>
      <c r="O426" s="7"/>
      <c r="P426" s="7"/>
      <c r="Q426" s="7"/>
      <c r="R426" s="7"/>
      <c r="S426" s="7"/>
      <c r="T426" s="7"/>
      <c r="U426" s="7"/>
      <c r="V426" s="7"/>
      <c r="W426" s="7"/>
    </row>
    <row r="427" spans="1:23" x14ac:dyDescent="0.3">
      <c r="A427" s="5"/>
      <c r="B427" s="7"/>
      <c r="C427" s="7"/>
      <c r="D427" s="7"/>
      <c r="E427" s="7"/>
      <c r="F427" s="7"/>
      <c r="G427" s="7"/>
      <c r="H427" s="7"/>
      <c r="I427" s="7"/>
      <c r="J427" s="7"/>
      <c r="K427" s="7"/>
      <c r="L427" s="7"/>
      <c r="M427" s="7"/>
      <c r="N427" s="7"/>
      <c r="O427" s="7"/>
      <c r="P427" s="7"/>
      <c r="Q427" s="7"/>
      <c r="R427" s="7"/>
      <c r="S427" s="7"/>
      <c r="T427" s="7"/>
      <c r="U427" s="7"/>
      <c r="V427" s="7"/>
      <c r="W427" s="7"/>
    </row>
    <row r="428" spans="1:23" x14ac:dyDescent="0.3">
      <c r="A428" s="5"/>
      <c r="B428" s="7"/>
      <c r="C428" s="7"/>
      <c r="D428" s="7"/>
      <c r="E428" s="7"/>
      <c r="F428" s="7"/>
      <c r="G428" s="7"/>
      <c r="H428" s="7"/>
      <c r="I428" s="7"/>
      <c r="J428" s="7"/>
      <c r="K428" s="7"/>
      <c r="L428" s="7"/>
      <c r="M428" s="7"/>
      <c r="N428" s="7"/>
      <c r="O428" s="7"/>
      <c r="P428" s="7"/>
      <c r="Q428" s="7"/>
      <c r="R428" s="7"/>
      <c r="S428" s="7"/>
      <c r="T428" s="7"/>
      <c r="U428" s="7"/>
      <c r="V428" s="7"/>
      <c r="W428" s="7"/>
    </row>
    <row r="429" spans="1:23" x14ac:dyDescent="0.3">
      <c r="A429" s="5"/>
      <c r="B429" s="7"/>
      <c r="C429" s="7"/>
      <c r="D429" s="7"/>
      <c r="E429" s="7"/>
      <c r="F429" s="7"/>
      <c r="G429" s="7"/>
      <c r="H429" s="7"/>
      <c r="I429" s="7"/>
      <c r="J429" s="7"/>
      <c r="K429" s="7"/>
      <c r="L429" s="7"/>
      <c r="M429" s="7"/>
      <c r="N429" s="7"/>
      <c r="O429" s="7"/>
      <c r="P429" s="7"/>
      <c r="Q429" s="7"/>
      <c r="R429" s="7"/>
      <c r="S429" s="7"/>
      <c r="T429" s="7"/>
      <c r="U429" s="7"/>
      <c r="V429" s="7"/>
      <c r="W429" s="7"/>
    </row>
    <row r="430" spans="1:23" x14ac:dyDescent="0.3">
      <c r="A430" s="5"/>
      <c r="B430" s="7"/>
      <c r="C430" s="7"/>
      <c r="D430" s="7"/>
      <c r="E430" s="7"/>
      <c r="F430" s="7"/>
      <c r="G430" s="7"/>
      <c r="H430" s="7"/>
      <c r="I430" s="7"/>
      <c r="J430" s="7"/>
      <c r="K430" s="7"/>
      <c r="L430" s="7"/>
      <c r="M430" s="7"/>
      <c r="N430" s="7"/>
      <c r="O430" s="7"/>
      <c r="P430" s="7"/>
      <c r="Q430" s="7"/>
      <c r="R430" s="7"/>
      <c r="S430" s="7"/>
      <c r="T430" s="7"/>
      <c r="U430" s="7"/>
      <c r="V430" s="7"/>
      <c r="W430" s="7"/>
    </row>
    <row r="431" spans="1:23" x14ac:dyDescent="0.3">
      <c r="A431" s="5"/>
      <c r="B431" s="7"/>
      <c r="C431" s="7"/>
      <c r="D431" s="7"/>
      <c r="E431" s="7"/>
      <c r="F431" s="7"/>
      <c r="G431" s="7"/>
      <c r="H431" s="7"/>
      <c r="I431" s="7"/>
      <c r="J431" s="7"/>
      <c r="K431" s="7"/>
      <c r="L431" s="7"/>
      <c r="M431" s="7"/>
      <c r="N431" s="7"/>
      <c r="O431" s="7"/>
      <c r="P431" s="7"/>
      <c r="Q431" s="7"/>
      <c r="R431" s="7"/>
      <c r="S431" s="7"/>
      <c r="T431" s="7"/>
      <c r="U431" s="7"/>
      <c r="V431" s="7"/>
      <c r="W431" s="7"/>
    </row>
    <row r="432" spans="1:23" x14ac:dyDescent="0.3">
      <c r="A432" s="5"/>
      <c r="B432" s="7"/>
      <c r="C432" s="7"/>
      <c r="D432" s="7"/>
      <c r="E432" s="7"/>
      <c r="F432" s="7"/>
      <c r="G432" s="7"/>
      <c r="H432" s="7"/>
      <c r="I432" s="7"/>
      <c r="J432" s="7"/>
      <c r="K432" s="7"/>
      <c r="L432" s="7"/>
      <c r="M432" s="7"/>
      <c r="N432" s="7"/>
      <c r="O432" s="7"/>
      <c r="P432" s="7"/>
      <c r="Q432" s="7"/>
      <c r="R432" s="7"/>
      <c r="S432" s="7"/>
      <c r="T432" s="7"/>
      <c r="U432" s="7"/>
      <c r="V432" s="7"/>
      <c r="W432" s="7"/>
    </row>
    <row r="433" spans="1:23" x14ac:dyDescent="0.3">
      <c r="A433" s="5"/>
      <c r="B433" s="7"/>
      <c r="C433" s="7"/>
      <c r="D433" s="7"/>
      <c r="E433" s="7"/>
      <c r="F433" s="7"/>
      <c r="G433" s="7"/>
      <c r="H433" s="7"/>
      <c r="I433" s="7"/>
      <c r="J433" s="7"/>
      <c r="K433" s="7"/>
      <c r="L433" s="7"/>
      <c r="M433" s="7"/>
      <c r="N433" s="7"/>
      <c r="O433" s="7"/>
      <c r="P433" s="7"/>
      <c r="Q433" s="7"/>
      <c r="R433" s="7"/>
      <c r="S433" s="7"/>
      <c r="T433" s="7"/>
      <c r="U433" s="7"/>
      <c r="V433" s="7"/>
      <c r="W433" s="7"/>
    </row>
    <row r="434" spans="1:23" x14ac:dyDescent="0.3">
      <c r="A434" s="5"/>
      <c r="B434" s="7"/>
      <c r="C434" s="7"/>
      <c r="D434" s="7"/>
      <c r="E434" s="7"/>
      <c r="F434" s="7"/>
      <c r="G434" s="7"/>
      <c r="H434" s="7"/>
      <c r="I434" s="7"/>
      <c r="J434" s="7"/>
      <c r="K434" s="7"/>
      <c r="L434" s="7"/>
      <c r="M434" s="7"/>
      <c r="N434" s="7"/>
      <c r="O434" s="7"/>
      <c r="P434" s="7"/>
      <c r="Q434" s="7"/>
      <c r="R434" s="7"/>
      <c r="S434" s="7"/>
      <c r="T434" s="7"/>
      <c r="U434" s="7"/>
      <c r="V434" s="7"/>
      <c r="W434" s="7"/>
    </row>
    <row r="435" spans="1:23" x14ac:dyDescent="0.3">
      <c r="A435" s="5"/>
      <c r="B435" s="7"/>
      <c r="C435" s="7"/>
      <c r="D435" s="7"/>
      <c r="E435" s="7"/>
      <c r="F435" s="7"/>
      <c r="G435" s="7"/>
      <c r="H435" s="7"/>
      <c r="I435" s="7"/>
      <c r="J435" s="7"/>
      <c r="K435" s="7"/>
      <c r="L435" s="7"/>
      <c r="M435" s="7"/>
      <c r="N435" s="7"/>
      <c r="O435" s="7"/>
      <c r="P435" s="7"/>
      <c r="Q435" s="7"/>
      <c r="R435" s="7"/>
      <c r="S435" s="7"/>
      <c r="T435" s="7"/>
      <c r="U435" s="7"/>
      <c r="V435" s="7"/>
      <c r="W435" s="7"/>
    </row>
    <row r="436" spans="1:23" x14ac:dyDescent="0.3">
      <c r="A436" s="5"/>
      <c r="B436" s="7"/>
      <c r="C436" s="7"/>
      <c r="D436" s="7"/>
      <c r="E436" s="7"/>
      <c r="F436" s="7"/>
      <c r="G436" s="7"/>
      <c r="H436" s="7"/>
      <c r="I436" s="7"/>
      <c r="J436" s="7"/>
      <c r="K436" s="7"/>
      <c r="L436" s="7"/>
      <c r="M436" s="7"/>
      <c r="N436" s="7"/>
      <c r="O436" s="7"/>
      <c r="P436" s="7"/>
      <c r="Q436" s="7"/>
      <c r="R436" s="7"/>
      <c r="S436" s="7"/>
      <c r="T436" s="7"/>
      <c r="U436" s="7"/>
      <c r="V436" s="7"/>
      <c r="W436" s="7"/>
    </row>
    <row r="437" spans="1:23" x14ac:dyDescent="0.3">
      <c r="A437" s="5"/>
      <c r="B437" s="7"/>
      <c r="C437" s="7"/>
      <c r="D437" s="7"/>
      <c r="E437" s="7"/>
      <c r="F437" s="7"/>
      <c r="G437" s="7"/>
      <c r="H437" s="7"/>
      <c r="I437" s="7"/>
      <c r="J437" s="7"/>
      <c r="K437" s="7"/>
      <c r="L437" s="7"/>
      <c r="M437" s="7"/>
      <c r="N437" s="7"/>
      <c r="O437" s="7"/>
      <c r="P437" s="7"/>
      <c r="Q437" s="7"/>
      <c r="R437" s="7"/>
      <c r="S437" s="7"/>
      <c r="T437" s="7"/>
      <c r="U437" s="7"/>
      <c r="V437" s="7"/>
      <c r="W437" s="7"/>
    </row>
    <row r="438" spans="1:23" x14ac:dyDescent="0.3">
      <c r="A438" s="5"/>
      <c r="B438" s="7"/>
      <c r="C438" s="7"/>
      <c r="D438" s="7"/>
      <c r="E438" s="7"/>
      <c r="F438" s="7"/>
      <c r="G438" s="7"/>
      <c r="H438" s="7"/>
      <c r="I438" s="7"/>
      <c r="J438" s="7"/>
      <c r="K438" s="7"/>
      <c r="L438" s="7"/>
      <c r="M438" s="7"/>
      <c r="N438" s="7"/>
      <c r="O438" s="7"/>
      <c r="P438" s="7"/>
      <c r="Q438" s="7"/>
      <c r="R438" s="7"/>
      <c r="S438" s="7"/>
      <c r="T438" s="7"/>
      <c r="U438" s="7"/>
      <c r="V438" s="7"/>
      <c r="W438" s="7"/>
    </row>
    <row r="439" spans="1:23" x14ac:dyDescent="0.3">
      <c r="A439" s="5"/>
      <c r="B439" s="7"/>
      <c r="C439" s="7"/>
      <c r="D439" s="7"/>
      <c r="E439" s="7"/>
      <c r="F439" s="7"/>
      <c r="G439" s="7"/>
      <c r="H439" s="7"/>
      <c r="I439" s="7"/>
      <c r="J439" s="7"/>
      <c r="K439" s="7"/>
      <c r="L439" s="7"/>
      <c r="M439" s="7"/>
      <c r="N439" s="7"/>
      <c r="O439" s="7"/>
      <c r="P439" s="7"/>
      <c r="Q439" s="7"/>
      <c r="R439" s="7"/>
      <c r="S439" s="7"/>
      <c r="T439" s="7"/>
      <c r="U439" s="7"/>
      <c r="V439" s="7"/>
      <c r="W439" s="7"/>
    </row>
    <row r="440" spans="1:23" x14ac:dyDescent="0.3">
      <c r="A440" s="5"/>
      <c r="B440" s="7"/>
      <c r="C440" s="7"/>
      <c r="D440" s="7"/>
      <c r="E440" s="7"/>
      <c r="F440" s="7"/>
      <c r="G440" s="7"/>
      <c r="H440" s="7"/>
      <c r="I440" s="7"/>
      <c r="J440" s="7"/>
      <c r="K440" s="7"/>
      <c r="L440" s="7"/>
      <c r="M440" s="7"/>
      <c r="N440" s="7"/>
      <c r="O440" s="7"/>
      <c r="P440" s="7"/>
      <c r="Q440" s="7"/>
      <c r="R440" s="7"/>
      <c r="S440" s="7"/>
      <c r="T440" s="7"/>
      <c r="U440" s="7"/>
      <c r="V440" s="7"/>
      <c r="W440" s="7"/>
    </row>
    <row r="441" spans="1:23" x14ac:dyDescent="0.3">
      <c r="A441" s="5"/>
      <c r="B441" s="7"/>
      <c r="C441" s="7"/>
      <c r="D441" s="7"/>
      <c r="E441" s="7"/>
      <c r="F441" s="7"/>
      <c r="G441" s="7"/>
      <c r="H441" s="7"/>
      <c r="I441" s="7"/>
      <c r="J441" s="7"/>
      <c r="K441" s="7"/>
      <c r="L441" s="7"/>
      <c r="M441" s="7"/>
      <c r="N441" s="7"/>
      <c r="O441" s="7"/>
      <c r="P441" s="7"/>
      <c r="Q441" s="7"/>
      <c r="R441" s="7"/>
      <c r="S441" s="7"/>
      <c r="T441" s="7"/>
      <c r="U441" s="7"/>
      <c r="V441" s="7"/>
      <c r="W441" s="7"/>
    </row>
    <row r="442" spans="1:23" x14ac:dyDescent="0.3">
      <c r="A442" s="5"/>
      <c r="B442" s="7"/>
      <c r="C442" s="7"/>
      <c r="D442" s="7"/>
      <c r="E442" s="7"/>
      <c r="F442" s="7"/>
      <c r="G442" s="7"/>
      <c r="H442" s="7"/>
      <c r="I442" s="7"/>
      <c r="J442" s="7"/>
      <c r="K442" s="7"/>
      <c r="L442" s="7"/>
      <c r="M442" s="7"/>
      <c r="N442" s="7"/>
      <c r="O442" s="7"/>
      <c r="P442" s="7"/>
      <c r="Q442" s="7"/>
      <c r="R442" s="7"/>
      <c r="S442" s="7"/>
      <c r="T442" s="7"/>
      <c r="U442" s="7"/>
      <c r="V442" s="7"/>
      <c r="W442" s="7"/>
    </row>
    <row r="443" spans="1:23" x14ac:dyDescent="0.3">
      <c r="A443" s="5"/>
      <c r="B443" s="7"/>
      <c r="C443" s="7"/>
      <c r="D443" s="7"/>
      <c r="E443" s="7"/>
      <c r="F443" s="7"/>
      <c r="G443" s="7"/>
      <c r="H443" s="7"/>
      <c r="I443" s="7"/>
      <c r="J443" s="7"/>
      <c r="K443" s="7"/>
      <c r="L443" s="7"/>
      <c r="M443" s="7"/>
      <c r="N443" s="7"/>
      <c r="O443" s="7"/>
      <c r="P443" s="7"/>
      <c r="Q443" s="7"/>
      <c r="R443" s="7"/>
      <c r="S443" s="7"/>
      <c r="T443" s="7"/>
      <c r="U443" s="7"/>
      <c r="V443" s="7"/>
      <c r="W443" s="7"/>
    </row>
    <row r="444" spans="1:23" x14ac:dyDescent="0.3">
      <c r="A444" s="5"/>
      <c r="B444" s="7"/>
      <c r="C444" s="7"/>
      <c r="D444" s="7"/>
      <c r="E444" s="7"/>
      <c r="F444" s="7"/>
      <c r="G444" s="7"/>
      <c r="H444" s="7"/>
      <c r="I444" s="7"/>
      <c r="J444" s="7"/>
      <c r="K444" s="7"/>
      <c r="L444" s="7"/>
      <c r="M444" s="7"/>
      <c r="N444" s="7"/>
      <c r="O444" s="7"/>
      <c r="P444" s="7"/>
      <c r="Q444" s="7"/>
      <c r="R444" s="7"/>
      <c r="S444" s="7"/>
      <c r="T444" s="7"/>
      <c r="U444" s="7"/>
      <c r="V444" s="7"/>
      <c r="W444" s="7"/>
    </row>
    <row r="445" spans="1:23" x14ac:dyDescent="0.3">
      <c r="A445" s="5"/>
      <c r="B445" s="7"/>
      <c r="C445" s="7"/>
      <c r="D445" s="7"/>
      <c r="E445" s="7"/>
      <c r="F445" s="7"/>
      <c r="G445" s="7"/>
      <c r="H445" s="7"/>
      <c r="I445" s="7"/>
      <c r="J445" s="7"/>
      <c r="K445" s="7"/>
      <c r="L445" s="7"/>
      <c r="M445" s="7"/>
      <c r="N445" s="7"/>
      <c r="O445" s="7"/>
      <c r="P445" s="7"/>
      <c r="Q445" s="7"/>
      <c r="R445" s="7"/>
      <c r="S445" s="7"/>
      <c r="T445" s="7"/>
      <c r="U445" s="7"/>
      <c r="V445" s="7"/>
      <c r="W445" s="7"/>
    </row>
    <row r="446" spans="1:23" x14ac:dyDescent="0.3">
      <c r="A446" s="5"/>
      <c r="B446" s="7"/>
      <c r="C446" s="7"/>
      <c r="D446" s="7"/>
      <c r="E446" s="7"/>
      <c r="F446" s="7"/>
      <c r="G446" s="7"/>
      <c r="H446" s="7"/>
      <c r="I446" s="7"/>
      <c r="J446" s="7"/>
      <c r="K446" s="7"/>
      <c r="L446" s="7"/>
      <c r="M446" s="7"/>
      <c r="N446" s="7"/>
      <c r="O446" s="7"/>
      <c r="P446" s="7"/>
      <c r="Q446" s="7"/>
      <c r="R446" s="7"/>
      <c r="S446" s="7"/>
      <c r="T446" s="7"/>
      <c r="U446" s="7"/>
      <c r="V446" s="7"/>
      <c r="W446" s="7"/>
    </row>
  </sheetData>
  <mergeCells count="1">
    <mergeCell ref="B4:C4"/>
  </mergeCells>
  <pageMargins left="0.7" right="0.7" top="0.75" bottom="0.75" header="0.3" footer="0.3"/>
  <pageSetup orientation="portrait" r:id="rId3"/>
  <drawing r:id="rId4"/>
  <legacyDrawing r:id="rId5"/>
  <extLst>
    <ext xmlns:x14="http://schemas.microsoft.com/office/spreadsheetml/2009/9/main" uri="{A8765BA9-456A-4dab-B4F3-ACF838C121DE}">
      <x14:slicerList>
        <x14:slicer r:id="rId6"/>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Y446"/>
  <sheetViews>
    <sheetView showGridLines="0" workbookViewId="0">
      <selection activeCell="B32" sqref="B32"/>
    </sheetView>
  </sheetViews>
  <sheetFormatPr defaultRowHeight="14.4" x14ac:dyDescent="0.3"/>
  <cols>
    <col min="1" max="1" width="1.6640625" customWidth="1"/>
    <col min="2" max="2" width="24" bestFit="1" customWidth="1"/>
    <col min="3" max="3" width="30.5546875" customWidth="1"/>
    <col min="4" max="4" width="30.6640625" customWidth="1"/>
    <col min="5" max="5" width="27.6640625" bestFit="1" customWidth="1"/>
    <col min="6" max="6" width="12.44140625" bestFit="1" customWidth="1"/>
    <col min="7" max="7" width="15.77734375" bestFit="1" customWidth="1"/>
    <col min="8" max="8" width="12.88671875" bestFit="1" customWidth="1"/>
    <col min="9" max="9" width="11.44140625" bestFit="1" customWidth="1"/>
    <col min="10" max="21" width="14.44140625" customWidth="1"/>
    <col min="22" max="22" width="16.6640625" customWidth="1"/>
    <col min="23" max="23" width="1.6640625" customWidth="1"/>
  </cols>
  <sheetData>
    <row r="1" spans="1:25" ht="9" customHeight="1" x14ac:dyDescent="0.3">
      <c r="A1" s="5"/>
      <c r="B1" s="5"/>
      <c r="C1" s="5"/>
      <c r="D1" s="5"/>
      <c r="E1" s="5"/>
      <c r="F1" s="5"/>
      <c r="G1" s="5"/>
      <c r="H1" s="5"/>
      <c r="I1" s="5"/>
      <c r="J1" s="5"/>
      <c r="K1" s="5"/>
      <c r="L1" s="5"/>
      <c r="M1" s="5"/>
      <c r="N1" s="5"/>
      <c r="O1" s="5"/>
      <c r="P1" s="5"/>
      <c r="Q1" s="5"/>
      <c r="R1" s="5"/>
      <c r="S1" s="5"/>
      <c r="T1" s="5"/>
      <c r="U1" s="5"/>
      <c r="V1" s="5"/>
      <c r="W1" s="5"/>
    </row>
    <row r="2" spans="1:25" ht="23.4" x14ac:dyDescent="0.45">
      <c r="A2" s="5"/>
      <c r="B2" s="42"/>
      <c r="C2" s="42"/>
      <c r="D2" s="42"/>
      <c r="E2" s="42"/>
      <c r="F2" s="42"/>
      <c r="G2" s="42"/>
      <c r="H2" s="7"/>
      <c r="I2" s="7"/>
      <c r="J2" s="7"/>
      <c r="K2" s="7"/>
      <c r="L2" s="7"/>
      <c r="M2" s="7"/>
      <c r="N2" s="7"/>
      <c r="O2" s="7"/>
      <c r="P2" s="7"/>
      <c r="Q2" s="7"/>
      <c r="R2" s="7"/>
      <c r="S2" s="7"/>
      <c r="T2" s="7"/>
      <c r="U2" s="7"/>
      <c r="V2" s="7"/>
      <c r="W2" s="5"/>
    </row>
    <row r="3" spans="1:25" ht="9" customHeight="1" x14ac:dyDescent="0.3">
      <c r="A3" s="5"/>
      <c r="B3" s="7"/>
      <c r="C3" s="7"/>
      <c r="D3" s="7"/>
      <c r="E3" s="7"/>
      <c r="F3" s="7"/>
      <c r="G3" s="7"/>
      <c r="H3" s="7"/>
      <c r="I3" s="7"/>
      <c r="J3" s="7"/>
      <c r="K3" s="7"/>
      <c r="L3" s="7"/>
      <c r="M3" s="7"/>
      <c r="N3" s="7"/>
      <c r="O3" s="7"/>
      <c r="P3" s="7"/>
      <c r="Q3" s="7"/>
      <c r="R3" s="7"/>
      <c r="S3" s="7"/>
      <c r="T3" s="7"/>
      <c r="U3" s="7"/>
      <c r="V3" s="7"/>
      <c r="W3" s="5"/>
    </row>
    <row r="4" spans="1:25" ht="15" customHeight="1" x14ac:dyDescent="0.3">
      <c r="A4" s="5"/>
      <c r="B4" s="7"/>
      <c r="C4" s="7"/>
      <c r="D4" s="7"/>
      <c r="E4" s="7"/>
      <c r="F4" s="7"/>
      <c r="G4" s="7"/>
      <c r="H4" s="7"/>
      <c r="I4" s="7"/>
      <c r="J4" s="7"/>
      <c r="K4" s="7"/>
      <c r="L4" s="7"/>
      <c r="M4" s="7"/>
      <c r="N4" s="7"/>
      <c r="O4" s="7"/>
      <c r="P4" s="7"/>
      <c r="Q4" s="7"/>
      <c r="R4" s="7"/>
      <c r="S4" s="7"/>
      <c r="T4" s="7"/>
      <c r="U4" s="7"/>
      <c r="V4" s="7"/>
      <c r="W4" s="5"/>
    </row>
    <row r="5" spans="1:25" ht="9" customHeight="1" thickBot="1" x14ac:dyDescent="0.4">
      <c r="A5" s="5"/>
      <c r="B5" s="59"/>
      <c r="C5" s="59"/>
      <c r="D5" s="7"/>
      <c r="E5" s="7"/>
      <c r="F5" s="7"/>
      <c r="G5" s="7"/>
      <c r="H5" s="7"/>
      <c r="I5" s="7"/>
      <c r="J5" s="7"/>
      <c r="K5" s="7"/>
      <c r="L5" s="7"/>
      <c r="M5" s="7"/>
      <c r="N5" s="7"/>
      <c r="O5" s="7"/>
      <c r="P5" s="7"/>
      <c r="Q5" s="7"/>
      <c r="R5" s="7"/>
      <c r="S5" s="7"/>
      <c r="T5" s="7"/>
      <c r="U5" s="7"/>
      <c r="V5" s="7"/>
      <c r="W5" s="5"/>
    </row>
    <row r="6" spans="1:25" x14ac:dyDescent="0.3">
      <c r="A6" s="5"/>
      <c r="B6" s="44" t="s">
        <v>409</v>
      </c>
      <c r="C6" s="45">
        <f>GETPIVOTDATA("Budget",$B$20)</f>
        <v>11419</v>
      </c>
      <c r="D6" s="7"/>
      <c r="E6" s="7"/>
      <c r="F6" s="7"/>
      <c r="G6" s="7"/>
      <c r="H6" s="7"/>
      <c r="I6" s="7"/>
      <c r="J6" s="7"/>
      <c r="K6" s="7"/>
      <c r="L6" s="7"/>
      <c r="M6" s="7"/>
      <c r="N6" s="7"/>
      <c r="O6" s="7"/>
      <c r="P6" s="7"/>
      <c r="Q6" s="7"/>
      <c r="R6" s="7"/>
      <c r="S6" s="7"/>
      <c r="T6" s="7"/>
      <c r="U6" s="7"/>
      <c r="V6" s="7"/>
      <c r="W6" s="5"/>
    </row>
    <row r="7" spans="1:25" x14ac:dyDescent="0.3">
      <c r="A7" s="5"/>
      <c r="B7" s="16" t="s">
        <v>120</v>
      </c>
      <c r="C7" s="18">
        <f>GETPIVOTDATA("Expenses",$B$20)</f>
        <v>9321.3100000000013</v>
      </c>
      <c r="D7" s="7"/>
      <c r="E7" s="7"/>
      <c r="F7" s="7"/>
      <c r="G7" s="7"/>
      <c r="H7" s="7"/>
      <c r="I7" s="7"/>
      <c r="J7" s="7"/>
      <c r="K7" s="7"/>
      <c r="L7" s="7"/>
      <c r="M7" s="7"/>
      <c r="N7" s="7"/>
      <c r="O7" s="7"/>
      <c r="P7" s="7"/>
      <c r="Q7" s="7"/>
      <c r="R7" s="7"/>
      <c r="S7" s="7"/>
      <c r="T7" s="7"/>
      <c r="U7" s="7"/>
      <c r="V7" s="7"/>
      <c r="W7" s="5"/>
    </row>
    <row r="8" spans="1:25" x14ac:dyDescent="0.3">
      <c r="A8" s="5"/>
      <c r="B8" s="16" t="s">
        <v>410</v>
      </c>
      <c r="C8" s="17">
        <f>C6-C7</f>
        <v>2097.6899999999987</v>
      </c>
      <c r="D8" s="7"/>
      <c r="E8" s="7"/>
      <c r="F8" s="7"/>
      <c r="G8" s="7"/>
      <c r="H8" s="7"/>
      <c r="I8" s="7"/>
      <c r="J8" s="7"/>
      <c r="K8" s="7"/>
      <c r="L8" s="7"/>
      <c r="M8" s="7"/>
      <c r="N8" s="7"/>
      <c r="O8" s="7"/>
      <c r="P8" s="7"/>
      <c r="Q8" s="7"/>
      <c r="R8" s="7"/>
      <c r="S8" s="7"/>
      <c r="T8" s="7"/>
      <c r="U8" s="7"/>
      <c r="V8" s="7"/>
      <c r="W8" s="5"/>
    </row>
    <row r="9" spans="1:25" x14ac:dyDescent="0.3">
      <c r="A9" s="5"/>
      <c r="B9" s="16" t="s">
        <v>411</v>
      </c>
      <c r="C9" s="19">
        <v>0</v>
      </c>
      <c r="D9" s="7"/>
      <c r="E9" s="7"/>
      <c r="F9" s="7"/>
      <c r="G9" s="7"/>
      <c r="H9" s="7"/>
      <c r="I9" s="7"/>
      <c r="J9" s="7"/>
      <c r="K9" s="7"/>
      <c r="L9" s="7"/>
      <c r="M9" s="7"/>
      <c r="N9" s="7"/>
      <c r="O9" s="7"/>
      <c r="P9" s="7"/>
      <c r="Q9" s="7"/>
      <c r="R9" s="7"/>
      <c r="S9" s="7"/>
      <c r="T9" s="7"/>
      <c r="U9" s="7"/>
      <c r="V9" s="7"/>
      <c r="W9" s="5"/>
    </row>
    <row r="10" spans="1:25" x14ac:dyDescent="0.3">
      <c r="A10" s="5"/>
      <c r="B10" s="16" t="s">
        <v>121</v>
      </c>
      <c r="C10" s="20">
        <f>GETPIVOTDATA("Encumbrances",$B$20)</f>
        <v>0</v>
      </c>
      <c r="D10" s="7"/>
      <c r="E10" s="7"/>
      <c r="F10" s="7"/>
      <c r="G10" s="7"/>
      <c r="H10" s="7"/>
      <c r="I10" s="7"/>
      <c r="J10" s="7"/>
      <c r="K10" s="7"/>
      <c r="L10" s="7"/>
      <c r="M10" s="7"/>
      <c r="N10" s="7"/>
      <c r="O10" s="7"/>
      <c r="P10" s="7"/>
      <c r="Q10" s="7"/>
      <c r="R10" s="7"/>
      <c r="S10" s="7"/>
      <c r="T10" s="7"/>
      <c r="U10" s="7"/>
      <c r="V10" s="7"/>
      <c r="W10" s="5"/>
    </row>
    <row r="11" spans="1:25" ht="15" thickBot="1" x14ac:dyDescent="0.35">
      <c r="A11" s="5"/>
      <c r="B11" s="21" t="s">
        <v>109</v>
      </c>
      <c r="C11" s="22">
        <f>C8+C9-C10</f>
        <v>2097.6899999999987</v>
      </c>
      <c r="D11" s="7"/>
      <c r="E11" s="7"/>
      <c r="F11" s="7"/>
      <c r="G11" s="7"/>
      <c r="H11" s="7"/>
      <c r="I11" s="7"/>
      <c r="J11" s="7"/>
      <c r="K11" s="7"/>
      <c r="L11" s="7"/>
      <c r="M11" s="7"/>
      <c r="N11" s="7"/>
      <c r="O11" s="7"/>
      <c r="P11" s="7"/>
      <c r="Q11" s="7"/>
      <c r="R11" s="7"/>
      <c r="S11" s="7"/>
      <c r="T11" s="7"/>
      <c r="U11" s="7"/>
      <c r="V11" s="7"/>
      <c r="W11" s="5"/>
    </row>
    <row r="12" spans="1:25" ht="9" customHeight="1" x14ac:dyDescent="0.3">
      <c r="A12" s="5"/>
      <c r="B12" s="7"/>
      <c r="C12" s="10"/>
      <c r="D12" s="7"/>
      <c r="E12" s="7"/>
      <c r="F12" s="7"/>
      <c r="G12" s="7"/>
      <c r="H12" s="7"/>
      <c r="I12" s="7"/>
      <c r="J12" s="7"/>
      <c r="K12" s="7"/>
      <c r="L12" s="7"/>
      <c r="M12" s="7"/>
      <c r="N12" s="7"/>
      <c r="O12" s="7"/>
      <c r="P12" s="7"/>
      <c r="Q12" s="7"/>
      <c r="R12" s="7"/>
      <c r="S12" s="7"/>
      <c r="T12" s="7"/>
      <c r="U12" s="7"/>
      <c r="V12" s="7"/>
      <c r="W12" s="5"/>
    </row>
    <row r="13" spans="1:25" ht="9" customHeight="1" x14ac:dyDescent="0.3">
      <c r="A13" s="5"/>
      <c r="B13" s="5"/>
      <c r="C13" s="6"/>
      <c r="D13" s="5"/>
      <c r="E13" s="5"/>
      <c r="F13" s="5"/>
      <c r="G13" s="5"/>
      <c r="H13" s="5"/>
      <c r="I13" s="5"/>
      <c r="J13" s="5"/>
      <c r="K13" s="5"/>
      <c r="L13" s="5"/>
      <c r="M13" s="5"/>
      <c r="N13" s="5"/>
      <c r="O13" s="5"/>
      <c r="P13" s="5"/>
      <c r="Q13" s="5"/>
      <c r="R13" s="5"/>
      <c r="S13" s="5"/>
      <c r="T13" s="5"/>
      <c r="U13" s="5"/>
      <c r="V13" s="5"/>
      <c r="W13" s="5"/>
      <c r="X13" s="8"/>
      <c r="Y13" s="8"/>
    </row>
    <row r="14" spans="1:25" ht="9" customHeight="1" x14ac:dyDescent="0.3">
      <c r="A14" s="5"/>
      <c r="B14" s="7"/>
      <c r="C14" s="10"/>
      <c r="D14" s="7"/>
      <c r="E14" s="7"/>
      <c r="F14" s="7"/>
      <c r="G14" s="7"/>
      <c r="H14" s="7"/>
      <c r="I14" s="7"/>
      <c r="J14" s="7"/>
      <c r="K14" s="7"/>
      <c r="L14" s="7"/>
      <c r="M14" s="7"/>
      <c r="N14" s="7"/>
      <c r="O14" s="7"/>
      <c r="P14" s="7"/>
      <c r="Q14" s="7"/>
      <c r="R14" s="7"/>
      <c r="S14" s="7"/>
      <c r="T14" s="7"/>
      <c r="U14" s="7"/>
      <c r="V14" s="7"/>
      <c r="W14" s="5"/>
    </row>
    <row r="15" spans="1:25" ht="18" x14ac:dyDescent="0.35">
      <c r="A15" s="5"/>
      <c r="B15" s="59"/>
      <c r="C15" s="59"/>
      <c r="D15" s="59"/>
      <c r="E15" s="59"/>
      <c r="F15" s="59"/>
      <c r="G15" s="59"/>
      <c r="H15" s="7"/>
      <c r="I15" s="7"/>
      <c r="J15" s="7"/>
      <c r="K15" s="7"/>
      <c r="L15" s="7"/>
      <c r="M15" s="7"/>
      <c r="N15" s="7"/>
      <c r="O15" s="7"/>
      <c r="P15" s="7"/>
      <c r="Q15" s="7"/>
      <c r="R15" s="7"/>
      <c r="S15" s="7"/>
      <c r="T15" s="7"/>
      <c r="U15" s="7"/>
      <c r="V15" s="7"/>
      <c r="W15" s="5"/>
    </row>
    <row r="16" spans="1:25" ht="9" customHeight="1" x14ac:dyDescent="0.35">
      <c r="A16" s="5"/>
      <c r="B16" s="50"/>
      <c r="C16" s="50"/>
      <c r="D16" s="50"/>
      <c r="E16" s="50"/>
      <c r="F16" s="50"/>
      <c r="G16" s="50"/>
      <c r="H16" s="7"/>
      <c r="I16" s="7"/>
      <c r="J16" s="7"/>
      <c r="K16" s="7"/>
      <c r="L16" s="7"/>
      <c r="M16" s="7"/>
      <c r="N16" s="7"/>
      <c r="O16" s="7"/>
      <c r="P16" s="7"/>
      <c r="Q16" s="7"/>
      <c r="R16" s="7"/>
      <c r="S16" s="7"/>
      <c r="T16" s="7"/>
      <c r="U16" s="7"/>
      <c r="V16" s="7"/>
      <c r="W16" s="5"/>
    </row>
    <row r="17" spans="1:23" x14ac:dyDescent="0.3">
      <c r="A17" s="5"/>
      <c r="B17" s="39" t="s">
        <v>18</v>
      </c>
      <c r="C17" s="40" t="s">
        <v>261</v>
      </c>
      <c r="D17" s="23"/>
      <c r="E17" s="23"/>
      <c r="F17" s="23"/>
      <c r="G17" s="23"/>
      <c r="H17" s="7"/>
      <c r="I17" s="7"/>
      <c r="J17" s="7"/>
      <c r="K17" s="7"/>
      <c r="L17" s="7"/>
      <c r="M17" s="7"/>
      <c r="N17" s="7"/>
      <c r="O17" s="7"/>
      <c r="P17" s="7"/>
      <c r="Q17" s="7"/>
      <c r="R17" s="7"/>
      <c r="S17" s="7"/>
      <c r="T17" s="7"/>
      <c r="U17" s="7"/>
      <c r="V17" s="7"/>
      <c r="W17" s="5"/>
    </row>
    <row r="18" spans="1:23" x14ac:dyDescent="0.3">
      <c r="A18" s="5"/>
      <c r="B18" s="39" t="s">
        <v>10</v>
      </c>
      <c r="C18" s="40" t="s">
        <v>389</v>
      </c>
      <c r="D18" s="23"/>
      <c r="E18" s="23"/>
      <c r="F18" s="23"/>
      <c r="G18" s="23"/>
      <c r="H18" s="7"/>
      <c r="I18" s="7"/>
      <c r="J18" s="7"/>
      <c r="K18" s="7"/>
      <c r="L18" s="7"/>
      <c r="M18" s="7"/>
      <c r="N18" s="7"/>
      <c r="O18" s="7"/>
      <c r="P18" s="7"/>
      <c r="Q18" s="7"/>
      <c r="R18" s="7"/>
      <c r="S18" s="7"/>
      <c r="T18" s="7"/>
      <c r="U18" s="7"/>
      <c r="V18" s="7"/>
      <c r="W18" s="5"/>
    </row>
    <row r="19" spans="1:23" ht="9" customHeight="1" thickBot="1" x14ac:dyDescent="0.35">
      <c r="A19" s="5"/>
      <c r="B19" s="23"/>
      <c r="C19" s="23"/>
      <c r="D19" s="23"/>
      <c r="E19" s="23"/>
      <c r="F19" s="23"/>
      <c r="G19" s="23"/>
      <c r="H19" s="7"/>
      <c r="I19" s="7"/>
      <c r="J19" s="7"/>
      <c r="K19" s="7"/>
      <c r="L19" s="7"/>
      <c r="M19" s="7"/>
      <c r="N19" s="7"/>
      <c r="O19" s="7"/>
      <c r="P19" s="7"/>
      <c r="Q19" s="7"/>
      <c r="R19" s="7"/>
      <c r="S19" s="7"/>
      <c r="T19" s="7"/>
      <c r="U19" s="7"/>
      <c r="V19" s="7"/>
      <c r="W19" s="5"/>
    </row>
    <row r="20" spans="1:23" x14ac:dyDescent="0.3">
      <c r="A20" s="5"/>
      <c r="B20" s="46" t="s">
        <v>108</v>
      </c>
      <c r="C20" s="47" t="s">
        <v>136</v>
      </c>
      <c r="D20" s="48" t="s">
        <v>135</v>
      </c>
      <c r="E20" s="48" t="s">
        <v>84</v>
      </c>
      <c r="F20" s="48" t="s">
        <v>83</v>
      </c>
      <c r="G20" s="49" t="s">
        <v>82</v>
      </c>
      <c r="H20" s="7"/>
      <c r="I20" s="7"/>
      <c r="J20" s="7"/>
      <c r="K20" s="7"/>
      <c r="L20" s="7"/>
      <c r="M20" s="7"/>
      <c r="N20" s="7"/>
      <c r="O20" s="7"/>
      <c r="P20" s="7"/>
      <c r="Q20" s="7"/>
      <c r="R20" s="7"/>
      <c r="S20" s="7"/>
      <c r="T20" s="7"/>
      <c r="U20" s="7"/>
      <c r="V20" s="7"/>
      <c r="W20" s="5"/>
    </row>
    <row r="21" spans="1:23" x14ac:dyDescent="0.3">
      <c r="A21" s="5"/>
      <c r="B21" s="41" t="s">
        <v>76</v>
      </c>
      <c r="C21" s="40" t="s">
        <v>52</v>
      </c>
      <c r="D21" s="26">
        <v>6645</v>
      </c>
      <c r="E21" s="26">
        <v>0</v>
      </c>
      <c r="F21" s="26">
        <v>5458.25</v>
      </c>
      <c r="G21" s="27">
        <v>1186.75</v>
      </c>
      <c r="H21" s="7"/>
      <c r="I21" s="7"/>
      <c r="J21" s="7"/>
      <c r="K21" s="7"/>
      <c r="L21" s="7"/>
      <c r="M21" s="7"/>
      <c r="N21" s="7"/>
      <c r="O21" s="7"/>
      <c r="P21" s="7"/>
      <c r="Q21" s="7"/>
      <c r="R21" s="7"/>
      <c r="S21" s="7"/>
      <c r="T21" s="7"/>
      <c r="U21" s="7"/>
      <c r="V21" s="7"/>
      <c r="W21" s="5"/>
    </row>
    <row r="22" spans="1:23" x14ac:dyDescent="0.3">
      <c r="A22" s="5"/>
      <c r="B22" s="41" t="s">
        <v>78</v>
      </c>
      <c r="C22" s="40" t="s">
        <v>57</v>
      </c>
      <c r="D22" s="26">
        <v>1814</v>
      </c>
      <c r="E22" s="26">
        <v>0</v>
      </c>
      <c r="F22" s="26">
        <v>1446.4299999999998</v>
      </c>
      <c r="G22" s="27">
        <v>367.57000000000016</v>
      </c>
      <c r="H22" s="7"/>
      <c r="I22" s="7"/>
      <c r="J22" s="7"/>
      <c r="K22" s="7"/>
      <c r="L22" s="7"/>
      <c r="M22" s="7"/>
      <c r="N22" s="7"/>
      <c r="O22" s="7"/>
      <c r="P22" s="7"/>
      <c r="Q22" s="7"/>
      <c r="R22" s="7"/>
      <c r="S22" s="7"/>
      <c r="T22" s="7"/>
      <c r="U22" s="7"/>
      <c r="V22" s="7"/>
      <c r="W22" s="5"/>
    </row>
    <row r="23" spans="1:23" x14ac:dyDescent="0.3">
      <c r="A23" s="5"/>
      <c r="B23" s="41" t="s">
        <v>405</v>
      </c>
      <c r="C23" s="40" t="s">
        <v>264</v>
      </c>
      <c r="D23" s="26">
        <v>2960</v>
      </c>
      <c r="E23" s="26">
        <v>0</v>
      </c>
      <c r="F23" s="26">
        <v>2416.63</v>
      </c>
      <c r="G23" s="27">
        <v>543.36999999999989</v>
      </c>
      <c r="H23" s="7"/>
      <c r="I23" s="7"/>
      <c r="J23" s="7"/>
      <c r="K23" s="7"/>
      <c r="L23" s="7"/>
      <c r="M23" s="7"/>
      <c r="N23" s="7"/>
      <c r="O23" s="7"/>
      <c r="P23" s="7"/>
      <c r="Q23" s="7"/>
      <c r="R23" s="7"/>
      <c r="S23" s="7"/>
      <c r="T23" s="7"/>
      <c r="U23" s="7"/>
      <c r="V23" s="7"/>
      <c r="W23" s="5"/>
    </row>
    <row r="24" spans="1:23" ht="15" thickBot="1" x14ac:dyDescent="0.35">
      <c r="A24" s="5"/>
      <c r="B24" s="28" t="s">
        <v>75</v>
      </c>
      <c r="C24" s="29"/>
      <c r="D24" s="30">
        <v>11419</v>
      </c>
      <c r="E24" s="30">
        <v>0</v>
      </c>
      <c r="F24" s="30">
        <v>9321.3100000000013</v>
      </c>
      <c r="G24" s="31">
        <v>2097.6899999999987</v>
      </c>
      <c r="H24" s="7"/>
      <c r="I24" s="7"/>
      <c r="J24" s="7"/>
      <c r="K24" s="7"/>
      <c r="L24" s="7"/>
      <c r="M24" s="7"/>
      <c r="N24" s="7"/>
      <c r="O24" s="7"/>
      <c r="P24" s="7"/>
      <c r="Q24" s="7"/>
      <c r="R24" s="7"/>
      <c r="S24" s="7"/>
      <c r="T24" s="7"/>
      <c r="U24" s="7"/>
      <c r="V24" s="7"/>
      <c r="W24" s="5"/>
    </row>
    <row r="25" spans="1:23" x14ac:dyDescent="0.3">
      <c r="A25" s="5"/>
      <c r="B25" s="7"/>
      <c r="C25" s="7"/>
      <c r="D25" s="7"/>
      <c r="E25" s="7"/>
      <c r="F25" s="7"/>
      <c r="G25" s="7"/>
      <c r="H25" s="7"/>
      <c r="I25" s="7"/>
      <c r="J25" s="7"/>
      <c r="K25" s="7"/>
      <c r="L25" s="7"/>
      <c r="M25" s="7"/>
      <c r="N25" s="7"/>
      <c r="O25" s="7"/>
      <c r="P25" s="7"/>
      <c r="Q25" s="7"/>
      <c r="R25" s="7"/>
      <c r="S25" s="7"/>
      <c r="T25" s="7"/>
      <c r="U25" s="7"/>
      <c r="V25" s="7"/>
      <c r="W25" s="5"/>
    </row>
    <row r="26" spans="1:23" ht="15" thickBot="1" x14ac:dyDescent="0.35">
      <c r="A26" s="5"/>
      <c r="B26" s="7"/>
      <c r="C26" s="7"/>
      <c r="D26" s="7"/>
      <c r="E26" s="7"/>
      <c r="F26" s="7"/>
      <c r="G26" s="7"/>
      <c r="H26" s="7"/>
      <c r="I26" s="7"/>
      <c r="J26" s="7"/>
      <c r="K26" s="7"/>
      <c r="L26" s="7"/>
      <c r="M26" s="7"/>
      <c r="N26" s="7"/>
      <c r="O26" s="7"/>
      <c r="P26" s="7"/>
      <c r="Q26" s="7"/>
      <c r="R26" s="7"/>
      <c r="S26" s="7"/>
      <c r="T26" s="7"/>
      <c r="U26" s="7"/>
      <c r="V26" s="7"/>
      <c r="W26" s="5"/>
    </row>
    <row r="27" spans="1:23" ht="15" thickBot="1" x14ac:dyDescent="0.35">
      <c r="A27" s="5"/>
      <c r="B27" s="7"/>
      <c r="C27" s="7"/>
      <c r="D27" s="7"/>
      <c r="E27" s="7"/>
      <c r="F27" s="7"/>
      <c r="G27" s="7"/>
      <c r="H27" s="7"/>
      <c r="I27" s="7"/>
      <c r="J27" s="7"/>
      <c r="K27" s="7"/>
      <c r="L27" s="7"/>
      <c r="M27" s="7"/>
      <c r="N27" s="7"/>
      <c r="O27" s="7"/>
      <c r="P27" s="7"/>
      <c r="Q27" s="7"/>
      <c r="R27" s="7"/>
      <c r="S27" s="7"/>
      <c r="T27" s="7"/>
      <c r="U27" s="7"/>
      <c r="V27" s="7"/>
      <c r="W27" s="5"/>
    </row>
    <row r="28" spans="1:23" x14ac:dyDescent="0.3">
      <c r="A28" s="5"/>
      <c r="B28" s="7"/>
      <c r="C28" s="7"/>
      <c r="D28" s="7"/>
      <c r="E28" s="7"/>
      <c r="F28" s="7"/>
      <c r="G28" s="7"/>
      <c r="H28" s="7"/>
      <c r="I28" s="7"/>
      <c r="J28" s="7"/>
      <c r="K28" s="7"/>
      <c r="L28" s="7"/>
      <c r="M28" s="7"/>
      <c r="N28" s="7"/>
      <c r="O28" s="7"/>
      <c r="P28" s="7"/>
      <c r="Q28" s="7"/>
      <c r="R28" s="7"/>
      <c r="S28" s="7"/>
      <c r="T28" s="7"/>
      <c r="U28" s="7"/>
      <c r="V28" s="7"/>
      <c r="W28" s="5"/>
    </row>
    <row r="29" spans="1:23" ht="15" thickBot="1" x14ac:dyDescent="0.35">
      <c r="A29" s="5"/>
      <c r="B29" s="7"/>
      <c r="C29" s="7"/>
      <c r="D29" s="7"/>
      <c r="E29" s="7"/>
      <c r="F29" s="7"/>
      <c r="G29" s="7"/>
      <c r="H29" s="7"/>
      <c r="I29" s="7"/>
      <c r="J29" s="7"/>
      <c r="K29" s="7"/>
      <c r="L29" s="7"/>
      <c r="M29" s="7"/>
      <c r="N29" s="7"/>
      <c r="O29" s="7"/>
      <c r="P29" s="7"/>
      <c r="Q29" s="7"/>
      <c r="R29" s="7"/>
      <c r="S29" s="7"/>
      <c r="T29" s="7"/>
      <c r="U29" s="7"/>
      <c r="V29" s="7"/>
      <c r="W29" s="5"/>
    </row>
    <row r="30" spans="1:23" x14ac:dyDescent="0.3">
      <c r="A30" s="5"/>
      <c r="B30" s="11"/>
      <c r="C30" s="11"/>
      <c r="D30" s="12"/>
      <c r="E30" s="13"/>
      <c r="F30" s="13"/>
      <c r="G30" s="14"/>
      <c r="H30" s="7"/>
      <c r="I30" s="7"/>
      <c r="J30" s="7"/>
      <c r="K30" s="7"/>
      <c r="L30" s="7"/>
      <c r="M30" s="7"/>
      <c r="N30" s="7"/>
      <c r="O30" s="7"/>
      <c r="P30" s="7"/>
      <c r="Q30" s="7"/>
      <c r="R30" s="7"/>
      <c r="S30" s="7"/>
      <c r="T30" s="7"/>
      <c r="U30" s="7"/>
      <c r="V30" s="7"/>
      <c r="W30" s="5"/>
    </row>
    <row r="31" spans="1:23" x14ac:dyDescent="0.3">
      <c r="A31" s="5"/>
      <c r="B31" s="11"/>
      <c r="C31" s="11"/>
      <c r="D31" s="12"/>
      <c r="E31" s="13"/>
      <c r="F31" s="13"/>
      <c r="G31" s="14"/>
      <c r="H31" s="7"/>
      <c r="I31" s="7"/>
      <c r="J31" s="7"/>
      <c r="K31" s="7"/>
      <c r="L31" s="7"/>
      <c r="M31" s="7"/>
      <c r="N31" s="7"/>
      <c r="O31" s="7"/>
      <c r="P31" s="7"/>
      <c r="Q31" s="7"/>
      <c r="R31" s="7"/>
      <c r="S31" s="7"/>
      <c r="T31" s="7"/>
      <c r="U31" s="7"/>
      <c r="V31" s="7"/>
      <c r="W31" s="5"/>
    </row>
    <row r="32" spans="1:23" x14ac:dyDescent="0.3">
      <c r="A32" s="5"/>
      <c r="B32" s="11"/>
      <c r="C32" s="11"/>
      <c r="D32" s="12"/>
      <c r="E32" s="13"/>
      <c r="F32" s="13"/>
      <c r="G32" s="14"/>
      <c r="H32" s="7"/>
      <c r="I32" s="7"/>
      <c r="J32" s="7"/>
      <c r="K32" s="7"/>
      <c r="L32" s="7"/>
      <c r="M32" s="7"/>
      <c r="N32" s="7"/>
      <c r="O32" s="7"/>
      <c r="P32" s="7"/>
      <c r="Q32" s="7"/>
      <c r="R32" s="7"/>
      <c r="S32" s="7"/>
      <c r="T32" s="7"/>
      <c r="U32" s="7"/>
      <c r="V32" s="7"/>
      <c r="W32" s="5"/>
    </row>
    <row r="33" spans="1:25" x14ac:dyDescent="0.3">
      <c r="A33" s="5"/>
      <c r="B33" s="11"/>
      <c r="C33" s="11"/>
      <c r="D33" s="12"/>
      <c r="E33" s="13"/>
      <c r="F33" s="13"/>
      <c r="G33" s="14"/>
      <c r="H33" s="7"/>
      <c r="I33" s="7"/>
      <c r="J33" s="7"/>
      <c r="K33" s="7"/>
      <c r="L33" s="7"/>
      <c r="M33" s="7"/>
      <c r="N33" s="7"/>
      <c r="O33" s="7"/>
      <c r="P33" s="7"/>
      <c r="Q33" s="7"/>
      <c r="R33" s="7"/>
      <c r="S33" s="7"/>
      <c r="T33" s="7"/>
      <c r="U33" s="7"/>
      <c r="V33" s="7"/>
      <c r="W33" s="5"/>
    </row>
    <row r="34" spans="1:25" x14ac:dyDescent="0.3">
      <c r="A34" s="5"/>
      <c r="B34" s="11"/>
      <c r="C34" s="11"/>
      <c r="D34" s="12"/>
      <c r="E34" s="13"/>
      <c r="F34" s="13"/>
      <c r="G34" s="14"/>
      <c r="H34" s="7"/>
      <c r="I34" s="7"/>
      <c r="J34" s="7"/>
      <c r="K34" s="7"/>
      <c r="L34" s="7"/>
      <c r="M34" s="7"/>
      <c r="N34" s="7"/>
      <c r="O34" s="7"/>
      <c r="P34" s="7"/>
      <c r="Q34" s="7"/>
      <c r="R34" s="7"/>
      <c r="S34" s="7"/>
      <c r="T34" s="7"/>
      <c r="U34" s="7"/>
      <c r="V34" s="7"/>
      <c r="W34" s="5"/>
    </row>
    <row r="35" spans="1:25" x14ac:dyDescent="0.3">
      <c r="A35" s="5"/>
      <c r="B35" s="7"/>
      <c r="C35" s="7"/>
      <c r="D35" s="15"/>
      <c r="E35" s="10"/>
      <c r="F35" s="10"/>
      <c r="G35" s="10"/>
      <c r="H35" s="7"/>
      <c r="I35" s="7"/>
      <c r="J35" s="7"/>
      <c r="K35" s="7"/>
      <c r="L35" s="7"/>
      <c r="M35" s="7"/>
      <c r="N35" s="7"/>
      <c r="O35" s="7"/>
      <c r="P35" s="7"/>
      <c r="Q35" s="7"/>
      <c r="R35" s="7"/>
      <c r="S35" s="7"/>
      <c r="T35" s="7"/>
      <c r="U35" s="7"/>
      <c r="V35" s="7"/>
      <c r="W35" s="5"/>
    </row>
    <row r="36" spans="1:25" ht="9" customHeight="1" x14ac:dyDescent="0.3">
      <c r="A36" s="5"/>
      <c r="B36" s="5"/>
      <c r="C36" s="5"/>
      <c r="D36" s="9"/>
      <c r="E36" s="6"/>
      <c r="F36" s="6"/>
      <c r="G36" s="6"/>
      <c r="H36" s="5"/>
      <c r="I36" s="5"/>
      <c r="J36" s="5"/>
      <c r="K36" s="5"/>
      <c r="L36" s="5"/>
      <c r="M36" s="5"/>
      <c r="N36" s="5"/>
      <c r="O36" s="5"/>
      <c r="P36" s="5"/>
      <c r="Q36" s="5"/>
      <c r="R36" s="5"/>
      <c r="S36" s="5"/>
      <c r="T36" s="5"/>
      <c r="U36" s="5"/>
      <c r="V36" s="5"/>
      <c r="W36" s="5"/>
      <c r="X36" s="8"/>
      <c r="Y36" s="8"/>
    </row>
    <row r="37" spans="1:25" ht="9" customHeight="1" x14ac:dyDescent="0.3">
      <c r="A37" s="5"/>
      <c r="B37" s="7"/>
      <c r="C37" s="7"/>
      <c r="D37" s="15"/>
      <c r="E37" s="10"/>
      <c r="F37" s="10"/>
      <c r="G37" s="10"/>
      <c r="H37" s="7"/>
      <c r="I37" s="7"/>
      <c r="J37" s="7"/>
      <c r="K37" s="7"/>
      <c r="L37" s="7"/>
      <c r="M37" s="7"/>
      <c r="N37" s="7"/>
      <c r="O37" s="7"/>
      <c r="P37" s="7"/>
      <c r="Q37" s="7"/>
      <c r="R37" s="7"/>
      <c r="S37" s="7"/>
      <c r="T37" s="7"/>
      <c r="U37" s="7"/>
      <c r="V37" s="7"/>
      <c r="W37" s="7"/>
    </row>
    <row r="38" spans="1:25" ht="21" x14ac:dyDescent="0.4">
      <c r="A38" s="5"/>
      <c r="B38" s="60"/>
      <c r="C38" s="60"/>
      <c r="D38" s="60"/>
      <c r="E38" s="60"/>
      <c r="F38" s="60"/>
      <c r="G38" s="60"/>
      <c r="H38" s="60"/>
      <c r="I38" s="60"/>
      <c r="J38" s="23"/>
      <c r="K38" s="23"/>
      <c r="L38" s="23"/>
      <c r="M38" s="23"/>
      <c r="N38" s="23"/>
      <c r="O38" s="23"/>
      <c r="P38" s="23"/>
      <c r="Q38" s="23"/>
      <c r="R38" s="23"/>
      <c r="S38" s="23"/>
      <c r="T38" s="23"/>
      <c r="U38" s="23"/>
      <c r="V38" s="23"/>
      <c r="W38" s="7"/>
    </row>
    <row r="39" spans="1:25" ht="9" customHeight="1" x14ac:dyDescent="0.3">
      <c r="A39" s="5"/>
      <c r="B39" s="7"/>
      <c r="C39" s="7"/>
      <c r="D39" s="7"/>
      <c r="E39" s="7"/>
      <c r="F39" s="7"/>
      <c r="G39" s="7"/>
      <c r="H39" s="7"/>
      <c r="I39" s="7"/>
      <c r="J39" s="7"/>
      <c r="K39" s="7"/>
      <c r="L39" s="7"/>
      <c r="M39" s="7"/>
      <c r="N39" s="7"/>
      <c r="O39" s="7"/>
      <c r="P39" s="7"/>
      <c r="Q39" s="7"/>
      <c r="R39" s="7"/>
      <c r="S39" s="7"/>
      <c r="T39" s="7"/>
      <c r="U39" s="7"/>
      <c r="V39" s="7"/>
      <c r="W39" s="7"/>
    </row>
    <row r="40" spans="1:25" ht="15.75" customHeight="1" x14ac:dyDescent="0.3">
      <c r="A40" s="5"/>
      <c r="B40" s="3" t="s">
        <v>18</v>
      </c>
      <c r="C40" t="s">
        <v>261</v>
      </c>
      <c r="D40" s="7"/>
      <c r="E40" s="7"/>
      <c r="F40" s="7"/>
      <c r="G40" s="7"/>
      <c r="H40" s="7"/>
      <c r="I40" s="7"/>
      <c r="J40" s="7"/>
      <c r="K40" s="7"/>
      <c r="L40" s="7"/>
      <c r="M40" s="7"/>
      <c r="N40" s="7"/>
      <c r="O40" s="7"/>
      <c r="P40" s="7"/>
      <c r="Q40" s="7"/>
      <c r="R40" s="7"/>
      <c r="S40" s="7"/>
      <c r="T40" s="7"/>
      <c r="U40" s="7"/>
      <c r="V40" s="7"/>
      <c r="W40" s="7"/>
    </row>
    <row r="41" spans="1:25" ht="9" customHeight="1" x14ac:dyDescent="0.3">
      <c r="A41" s="5"/>
      <c r="B41" s="7"/>
      <c r="C41" s="7"/>
      <c r="D41" s="7"/>
      <c r="E41" s="7"/>
      <c r="F41" s="7"/>
      <c r="G41" s="7"/>
      <c r="H41" s="7"/>
      <c r="I41" s="7"/>
      <c r="J41" s="7"/>
      <c r="K41" s="7"/>
      <c r="L41" s="7"/>
      <c r="M41" s="7"/>
      <c r="N41" s="7"/>
      <c r="O41" s="7"/>
      <c r="P41" s="7"/>
      <c r="Q41" s="7"/>
      <c r="R41" s="7"/>
      <c r="S41" s="7"/>
      <c r="T41" s="7"/>
      <c r="U41" s="7"/>
      <c r="V41" s="7"/>
      <c r="W41" s="7"/>
    </row>
    <row r="42" spans="1:25" x14ac:dyDescent="0.3">
      <c r="A42" s="5"/>
      <c r="B42" s="3" t="s">
        <v>145</v>
      </c>
      <c r="J42" s="3" t="s">
        <v>142</v>
      </c>
      <c r="M42" s="7"/>
      <c r="N42" s="7"/>
      <c r="O42" s="7"/>
      <c r="P42" s="7"/>
      <c r="Q42" s="7"/>
      <c r="R42" s="7"/>
      <c r="S42" s="7"/>
      <c r="T42" s="7"/>
      <c r="U42" s="7"/>
      <c r="V42" s="7"/>
      <c r="W42" s="7"/>
    </row>
    <row r="43" spans="1:25" x14ac:dyDescent="0.3">
      <c r="A43" s="5"/>
      <c r="B43" s="3" t="s">
        <v>108</v>
      </c>
      <c r="C43" s="3" t="s">
        <v>22</v>
      </c>
      <c r="D43" s="3" t="s">
        <v>137</v>
      </c>
      <c r="E43" s="3" t="s">
        <v>138</v>
      </c>
      <c r="F43" s="3" t="s">
        <v>8</v>
      </c>
      <c r="G43" s="3" t="s">
        <v>193</v>
      </c>
      <c r="H43" s="3" t="s">
        <v>194</v>
      </c>
      <c r="I43" s="3" t="s">
        <v>13</v>
      </c>
      <c r="J43" t="s">
        <v>143</v>
      </c>
      <c r="K43" t="s">
        <v>144</v>
      </c>
      <c r="L43" t="s">
        <v>75</v>
      </c>
      <c r="M43" s="7"/>
      <c r="N43" s="7"/>
      <c r="O43" s="7"/>
      <c r="P43" s="7"/>
      <c r="Q43" s="7"/>
      <c r="R43" s="7"/>
      <c r="S43" s="7"/>
      <c r="T43" s="7"/>
      <c r="U43" s="7"/>
      <c r="V43" s="7"/>
      <c r="W43" s="7"/>
    </row>
    <row r="44" spans="1:25" x14ac:dyDescent="0.3">
      <c r="A44" s="5"/>
      <c r="B44" t="s">
        <v>76</v>
      </c>
      <c r="C44" t="s">
        <v>52</v>
      </c>
      <c r="D44" t="s">
        <v>139</v>
      </c>
      <c r="E44" t="s">
        <v>53</v>
      </c>
      <c r="F44" t="s">
        <v>50</v>
      </c>
      <c r="G44" t="s">
        <v>269</v>
      </c>
      <c r="H44" t="s">
        <v>51</v>
      </c>
      <c r="I44" t="s">
        <v>401</v>
      </c>
      <c r="J44" s="4">
        <v>2373.15</v>
      </c>
      <c r="K44" s="4"/>
      <c r="L44" s="4">
        <v>2373.15</v>
      </c>
      <c r="M44" s="7"/>
      <c r="N44" s="7"/>
      <c r="O44" s="7"/>
      <c r="P44" s="7"/>
      <c r="Q44" s="7"/>
      <c r="R44" s="7"/>
      <c r="S44" s="7"/>
      <c r="T44" s="7"/>
      <c r="U44" s="7"/>
      <c r="V44" s="7"/>
      <c r="W44" s="7"/>
    </row>
    <row r="45" spans="1:25" x14ac:dyDescent="0.3">
      <c r="A45" s="5"/>
      <c r="D45" t="s">
        <v>139</v>
      </c>
      <c r="E45" t="s">
        <v>53</v>
      </c>
      <c r="F45" t="s">
        <v>125</v>
      </c>
      <c r="G45" t="s">
        <v>270</v>
      </c>
      <c r="H45" t="s">
        <v>51</v>
      </c>
      <c r="I45" t="s">
        <v>401</v>
      </c>
      <c r="J45" s="4"/>
      <c r="K45" s="4">
        <v>2373.15</v>
      </c>
      <c r="L45" s="4">
        <v>2373.15</v>
      </c>
      <c r="M45" s="7"/>
      <c r="N45" s="7"/>
      <c r="O45" s="7"/>
      <c r="P45" s="7"/>
      <c r="Q45" s="7"/>
      <c r="R45" s="7"/>
      <c r="S45" s="7"/>
      <c r="T45" s="7"/>
      <c r="U45" s="7"/>
      <c r="V45" s="7"/>
      <c r="W45" s="7"/>
    </row>
    <row r="46" spans="1:25" x14ac:dyDescent="0.3">
      <c r="A46" s="5"/>
      <c r="D46" t="s">
        <v>139</v>
      </c>
      <c r="E46" t="s">
        <v>53</v>
      </c>
      <c r="F46" t="s">
        <v>127</v>
      </c>
      <c r="G46" t="s">
        <v>258</v>
      </c>
      <c r="H46" t="s">
        <v>51</v>
      </c>
      <c r="I46" t="s">
        <v>401</v>
      </c>
      <c r="J46" s="4"/>
      <c r="K46" s="4">
        <v>711.95</v>
      </c>
      <c r="L46" s="4">
        <v>711.95</v>
      </c>
      <c r="M46" s="7"/>
      <c r="N46" s="7"/>
      <c r="O46" s="7"/>
      <c r="P46" s="7"/>
      <c r="Q46" s="7"/>
      <c r="R46" s="7"/>
      <c r="S46" s="7"/>
      <c r="T46" s="7"/>
      <c r="U46" s="7"/>
      <c r="V46" s="7"/>
      <c r="W46" s="7"/>
    </row>
    <row r="47" spans="1:25" x14ac:dyDescent="0.3">
      <c r="A47" s="5"/>
      <c r="C47" t="s">
        <v>146</v>
      </c>
      <c r="J47" s="4">
        <v>2373.15</v>
      </c>
      <c r="K47" s="4">
        <v>3085.1000000000004</v>
      </c>
      <c r="L47" s="4">
        <v>5458.25</v>
      </c>
      <c r="M47" s="7"/>
      <c r="N47" s="7"/>
      <c r="O47" s="7"/>
      <c r="P47" s="7"/>
      <c r="Q47" s="7"/>
      <c r="R47" s="7"/>
      <c r="S47" s="7"/>
      <c r="T47" s="7"/>
      <c r="U47" s="7"/>
      <c r="V47" s="7"/>
      <c r="W47" s="7"/>
    </row>
    <row r="48" spans="1:25" x14ac:dyDescent="0.3">
      <c r="A48" s="5"/>
      <c r="B48" t="s">
        <v>113</v>
      </c>
      <c r="J48" s="4">
        <v>2373.15</v>
      </c>
      <c r="K48" s="4">
        <v>3085.1000000000004</v>
      </c>
      <c r="L48" s="4">
        <v>5458.25</v>
      </c>
      <c r="M48" s="7"/>
      <c r="N48" s="7"/>
      <c r="O48" s="7"/>
      <c r="P48" s="7"/>
      <c r="Q48" s="7"/>
      <c r="R48" s="7"/>
      <c r="S48" s="7"/>
      <c r="T48" s="7"/>
      <c r="U48" s="7"/>
      <c r="V48" s="7"/>
      <c r="W48" s="7"/>
    </row>
    <row r="49" spans="1:23" x14ac:dyDescent="0.3">
      <c r="A49" s="5"/>
      <c r="B49" t="s">
        <v>78</v>
      </c>
      <c r="C49" t="s">
        <v>57</v>
      </c>
      <c r="D49" t="s">
        <v>140</v>
      </c>
      <c r="E49" t="s">
        <v>58</v>
      </c>
      <c r="F49" t="s">
        <v>50</v>
      </c>
      <c r="G49" t="s">
        <v>266</v>
      </c>
      <c r="H49" t="s">
        <v>56</v>
      </c>
      <c r="I49" t="s">
        <v>401</v>
      </c>
      <c r="J49" s="4">
        <v>628.88</v>
      </c>
      <c r="K49" s="4"/>
      <c r="L49" s="4">
        <v>628.88</v>
      </c>
      <c r="M49" s="7"/>
      <c r="N49" s="7"/>
      <c r="O49" s="7"/>
      <c r="P49" s="7"/>
      <c r="Q49" s="7"/>
      <c r="R49" s="7"/>
      <c r="S49" s="7"/>
      <c r="T49" s="7"/>
      <c r="U49" s="7"/>
      <c r="V49" s="7"/>
      <c r="W49" s="7"/>
    </row>
    <row r="50" spans="1:23" x14ac:dyDescent="0.3">
      <c r="A50" s="5"/>
      <c r="D50" t="s">
        <v>140</v>
      </c>
      <c r="E50" t="s">
        <v>58</v>
      </c>
      <c r="F50" t="s">
        <v>125</v>
      </c>
      <c r="G50" t="s">
        <v>267</v>
      </c>
      <c r="H50" t="s">
        <v>56</v>
      </c>
      <c r="I50" t="s">
        <v>401</v>
      </c>
      <c r="J50" s="4"/>
      <c r="K50" s="4">
        <v>628.88</v>
      </c>
      <c r="L50" s="4">
        <v>628.88</v>
      </c>
      <c r="M50" s="7"/>
      <c r="N50" s="7"/>
      <c r="O50" s="7"/>
      <c r="P50" s="7"/>
      <c r="Q50" s="7"/>
      <c r="R50" s="7"/>
      <c r="S50" s="7"/>
      <c r="T50" s="7"/>
      <c r="U50" s="7"/>
      <c r="V50" s="7"/>
      <c r="W50" s="7"/>
    </row>
    <row r="51" spans="1:23" x14ac:dyDescent="0.3">
      <c r="A51" s="5"/>
      <c r="D51" t="s">
        <v>140</v>
      </c>
      <c r="E51" t="s">
        <v>58</v>
      </c>
      <c r="F51" t="s">
        <v>127</v>
      </c>
      <c r="G51" t="s">
        <v>268</v>
      </c>
      <c r="H51" t="s">
        <v>56</v>
      </c>
      <c r="I51" t="s">
        <v>401</v>
      </c>
      <c r="J51" s="4"/>
      <c r="K51" s="4">
        <v>188.67</v>
      </c>
      <c r="L51" s="4">
        <v>188.67</v>
      </c>
      <c r="M51" s="7"/>
      <c r="N51" s="7"/>
      <c r="O51" s="7"/>
      <c r="P51" s="7"/>
      <c r="Q51" s="7"/>
      <c r="R51" s="7"/>
      <c r="S51" s="7"/>
      <c r="T51" s="7"/>
      <c r="U51" s="7"/>
      <c r="V51" s="7"/>
      <c r="W51" s="7"/>
    </row>
    <row r="52" spans="1:23" x14ac:dyDescent="0.3">
      <c r="A52" s="5"/>
      <c r="C52" t="s">
        <v>147</v>
      </c>
      <c r="J52" s="4">
        <v>628.88</v>
      </c>
      <c r="K52" s="4">
        <v>817.55</v>
      </c>
      <c r="L52" s="4">
        <v>1446.43</v>
      </c>
      <c r="M52" s="7"/>
      <c r="N52" s="7"/>
      <c r="O52" s="7"/>
      <c r="P52" s="7"/>
      <c r="Q52" s="7"/>
      <c r="R52" s="7"/>
      <c r="S52" s="7"/>
      <c r="T52" s="7"/>
      <c r="U52" s="7"/>
      <c r="V52" s="7"/>
      <c r="W52" s="7"/>
    </row>
    <row r="53" spans="1:23" x14ac:dyDescent="0.3">
      <c r="A53" s="5"/>
      <c r="B53" t="s">
        <v>114</v>
      </c>
      <c r="J53" s="4">
        <v>628.88</v>
      </c>
      <c r="K53" s="4">
        <v>817.55</v>
      </c>
      <c r="L53" s="4">
        <v>1446.43</v>
      </c>
      <c r="M53" s="7"/>
      <c r="N53" s="7"/>
      <c r="O53" s="7"/>
      <c r="P53" s="7"/>
      <c r="Q53" s="7"/>
      <c r="R53" s="7"/>
      <c r="S53" s="7"/>
      <c r="T53" s="7"/>
      <c r="U53" s="7"/>
      <c r="V53" s="7"/>
      <c r="W53" s="7"/>
    </row>
    <row r="54" spans="1:23" x14ac:dyDescent="0.3">
      <c r="A54" s="5"/>
      <c r="B54" t="s">
        <v>405</v>
      </c>
      <c r="C54" t="s">
        <v>264</v>
      </c>
      <c r="D54" t="s">
        <v>406</v>
      </c>
      <c r="E54" t="s">
        <v>265</v>
      </c>
      <c r="F54" t="s">
        <v>50</v>
      </c>
      <c r="G54" t="s">
        <v>266</v>
      </c>
      <c r="H54" t="s">
        <v>263</v>
      </c>
      <c r="I54" t="s">
        <v>401</v>
      </c>
      <c r="J54" s="4">
        <v>220.11</v>
      </c>
      <c r="K54" s="4"/>
      <c r="L54" s="4">
        <v>220.11</v>
      </c>
      <c r="M54" s="7"/>
      <c r="N54" s="7"/>
      <c r="O54" s="7"/>
      <c r="P54" s="7"/>
      <c r="Q54" s="7"/>
      <c r="R54" s="7"/>
      <c r="S54" s="7"/>
      <c r="T54" s="7"/>
      <c r="U54" s="7"/>
      <c r="V54" s="7"/>
      <c r="W54" s="7"/>
    </row>
    <row r="55" spans="1:23" x14ac:dyDescent="0.3">
      <c r="A55" s="5"/>
      <c r="D55" t="s">
        <v>406</v>
      </c>
      <c r="E55" t="s">
        <v>265</v>
      </c>
      <c r="G55" t="s">
        <v>269</v>
      </c>
      <c r="H55" t="s">
        <v>263</v>
      </c>
      <c r="I55" t="s">
        <v>401</v>
      </c>
      <c r="J55" s="4">
        <v>830.6</v>
      </c>
      <c r="K55" s="4"/>
      <c r="L55" s="4">
        <v>830.6</v>
      </c>
      <c r="M55" s="7"/>
      <c r="N55" s="7"/>
      <c r="O55" s="7"/>
      <c r="P55" s="7"/>
      <c r="Q55" s="7"/>
      <c r="R55" s="7"/>
      <c r="S55" s="7"/>
      <c r="T55" s="7"/>
      <c r="U55" s="7"/>
      <c r="V55" s="7"/>
      <c r="W55" s="7"/>
    </row>
    <row r="56" spans="1:23" x14ac:dyDescent="0.3">
      <c r="A56" s="5"/>
      <c r="D56" t="s">
        <v>406</v>
      </c>
      <c r="E56" t="s">
        <v>265</v>
      </c>
      <c r="F56" t="s">
        <v>125</v>
      </c>
      <c r="G56" t="s">
        <v>267</v>
      </c>
      <c r="H56" t="s">
        <v>263</v>
      </c>
      <c r="I56" t="s">
        <v>401</v>
      </c>
      <c r="J56" s="4"/>
      <c r="K56" s="4">
        <v>220.11</v>
      </c>
      <c r="L56" s="4">
        <v>220.11</v>
      </c>
      <c r="M56" s="7"/>
      <c r="N56" s="7"/>
      <c r="O56" s="7"/>
      <c r="P56" s="7"/>
      <c r="Q56" s="7"/>
      <c r="R56" s="7"/>
      <c r="S56" s="7"/>
      <c r="T56" s="7"/>
      <c r="U56" s="7"/>
      <c r="V56" s="7"/>
      <c r="W56" s="7"/>
    </row>
    <row r="57" spans="1:23" x14ac:dyDescent="0.3">
      <c r="A57" s="5"/>
      <c r="D57" t="s">
        <v>406</v>
      </c>
      <c r="E57" t="s">
        <v>265</v>
      </c>
      <c r="G57" t="s">
        <v>270</v>
      </c>
      <c r="H57" t="s">
        <v>263</v>
      </c>
      <c r="I57" t="s">
        <v>401</v>
      </c>
      <c r="J57" s="4"/>
      <c r="K57" s="4">
        <v>830.6</v>
      </c>
      <c r="L57" s="4">
        <v>830.6</v>
      </c>
      <c r="M57" s="7"/>
      <c r="N57" s="7"/>
      <c r="O57" s="7"/>
      <c r="P57" s="7"/>
      <c r="Q57" s="7"/>
      <c r="R57" s="7"/>
      <c r="S57" s="7"/>
      <c r="T57" s="7"/>
      <c r="U57" s="7"/>
      <c r="V57" s="7"/>
      <c r="W57" s="7"/>
    </row>
    <row r="58" spans="1:23" x14ac:dyDescent="0.3">
      <c r="A58" s="5"/>
      <c r="D58" t="s">
        <v>406</v>
      </c>
      <c r="E58" t="s">
        <v>265</v>
      </c>
      <c r="F58" t="s">
        <v>127</v>
      </c>
      <c r="G58" t="s">
        <v>258</v>
      </c>
      <c r="H58" t="s">
        <v>263</v>
      </c>
      <c r="I58" t="s">
        <v>401</v>
      </c>
      <c r="J58" s="4"/>
      <c r="K58" s="4">
        <v>249.18</v>
      </c>
      <c r="L58" s="4">
        <v>249.18</v>
      </c>
      <c r="M58" s="7"/>
      <c r="N58" s="7"/>
      <c r="O58" s="7"/>
      <c r="P58" s="7"/>
      <c r="Q58" s="7"/>
      <c r="R58" s="7"/>
      <c r="S58" s="7"/>
      <c r="T58" s="7"/>
      <c r="U58" s="7"/>
      <c r="V58" s="7"/>
      <c r="W58" s="7"/>
    </row>
    <row r="59" spans="1:23" x14ac:dyDescent="0.3">
      <c r="A59" s="5"/>
      <c r="D59" t="s">
        <v>406</v>
      </c>
      <c r="E59" t="s">
        <v>265</v>
      </c>
      <c r="G59" t="s">
        <v>268</v>
      </c>
      <c r="H59" t="s">
        <v>263</v>
      </c>
      <c r="I59" t="s">
        <v>401</v>
      </c>
      <c r="J59" s="4"/>
      <c r="K59" s="4">
        <v>66.03</v>
      </c>
      <c r="L59" s="4">
        <v>66.03</v>
      </c>
      <c r="M59" s="7"/>
      <c r="N59" s="7"/>
      <c r="O59" s="7"/>
      <c r="P59" s="7"/>
      <c r="Q59" s="7"/>
      <c r="R59" s="7"/>
      <c r="S59" s="7"/>
      <c r="T59" s="7"/>
      <c r="U59" s="7"/>
      <c r="V59" s="7"/>
      <c r="W59" s="7"/>
    </row>
    <row r="60" spans="1:23" x14ac:dyDescent="0.3">
      <c r="A60" s="5"/>
      <c r="C60" t="s">
        <v>407</v>
      </c>
      <c r="J60" s="4">
        <v>1050.71</v>
      </c>
      <c r="K60" s="4">
        <v>1365.92</v>
      </c>
      <c r="L60" s="4">
        <v>2416.63</v>
      </c>
      <c r="M60" s="7"/>
      <c r="N60" s="7"/>
      <c r="O60" s="7"/>
      <c r="P60" s="7"/>
      <c r="Q60" s="7"/>
      <c r="R60" s="7"/>
      <c r="S60" s="7"/>
      <c r="T60" s="7"/>
      <c r="U60" s="7"/>
      <c r="V60" s="7"/>
      <c r="W60" s="7"/>
    </row>
    <row r="61" spans="1:23" x14ac:dyDescent="0.3">
      <c r="A61" s="5"/>
      <c r="B61" t="s">
        <v>408</v>
      </c>
      <c r="J61" s="4">
        <v>1050.71</v>
      </c>
      <c r="K61" s="4">
        <v>1365.92</v>
      </c>
      <c r="L61" s="4">
        <v>2416.63</v>
      </c>
      <c r="M61" s="7"/>
      <c r="N61" s="7"/>
      <c r="O61" s="7"/>
      <c r="P61" s="7"/>
      <c r="Q61" s="7"/>
      <c r="R61" s="7"/>
      <c r="S61" s="7"/>
      <c r="T61" s="7"/>
      <c r="U61" s="7"/>
      <c r="V61" s="7"/>
      <c r="W61" s="7"/>
    </row>
    <row r="62" spans="1:23" x14ac:dyDescent="0.3">
      <c r="A62" s="5"/>
      <c r="B62" t="s">
        <v>75</v>
      </c>
      <c r="J62" s="4">
        <v>4052.7400000000002</v>
      </c>
      <c r="K62" s="4">
        <v>5268.5700000000006</v>
      </c>
      <c r="L62" s="4">
        <v>9321.3100000000013</v>
      </c>
      <c r="M62" s="7"/>
      <c r="N62" s="7"/>
      <c r="O62" s="7"/>
      <c r="P62" s="7"/>
      <c r="Q62" s="7"/>
      <c r="R62" s="7"/>
      <c r="S62" s="7"/>
      <c r="T62" s="7"/>
      <c r="U62" s="7"/>
      <c r="V62" s="7"/>
      <c r="W62" s="7"/>
    </row>
    <row r="63" spans="1:23" x14ac:dyDescent="0.3">
      <c r="A63" s="5"/>
      <c r="B63" s="7"/>
      <c r="C63" s="7"/>
      <c r="D63" s="7"/>
      <c r="E63" s="7"/>
      <c r="F63" s="7"/>
      <c r="G63" s="7"/>
      <c r="H63" s="7"/>
      <c r="I63" s="7"/>
      <c r="J63" s="7"/>
      <c r="K63" s="7"/>
      <c r="L63" s="7"/>
      <c r="M63" s="7"/>
      <c r="N63" s="7"/>
      <c r="O63" s="7"/>
      <c r="P63" s="7"/>
      <c r="Q63" s="7"/>
      <c r="R63" s="7"/>
      <c r="S63" s="7"/>
      <c r="T63" s="7"/>
      <c r="U63" s="7"/>
      <c r="V63" s="7"/>
      <c r="W63" s="7"/>
    </row>
    <row r="64" spans="1:23" x14ac:dyDescent="0.3">
      <c r="A64" s="5"/>
      <c r="B64" s="7"/>
      <c r="C64" s="7"/>
      <c r="D64" s="7"/>
      <c r="E64" s="7"/>
      <c r="F64" s="7"/>
      <c r="G64" s="7"/>
      <c r="H64" s="7"/>
      <c r="I64" s="7"/>
      <c r="J64" s="7"/>
      <c r="K64" s="7"/>
      <c r="L64" s="7"/>
      <c r="M64" s="7"/>
      <c r="N64" s="7"/>
      <c r="O64" s="7"/>
      <c r="P64" s="7"/>
      <c r="Q64" s="7"/>
      <c r="R64" s="7"/>
      <c r="S64" s="7"/>
      <c r="T64" s="7"/>
      <c r="U64" s="7"/>
      <c r="V64" s="7"/>
      <c r="W64" s="7"/>
    </row>
    <row r="65" spans="1:23" x14ac:dyDescent="0.3">
      <c r="A65" s="5"/>
      <c r="B65" s="7"/>
      <c r="C65" s="7"/>
      <c r="D65" s="7"/>
      <c r="E65" s="7"/>
      <c r="F65" s="7"/>
      <c r="G65" s="7"/>
      <c r="H65" s="7"/>
      <c r="I65" s="7"/>
      <c r="J65" s="7"/>
      <c r="K65" s="7"/>
      <c r="L65" s="7"/>
      <c r="M65" s="7"/>
      <c r="N65" s="7"/>
      <c r="O65" s="7"/>
      <c r="P65" s="7"/>
      <c r="Q65" s="7"/>
      <c r="R65" s="7"/>
      <c r="S65" s="7"/>
      <c r="T65" s="7"/>
      <c r="U65" s="7"/>
      <c r="V65" s="7"/>
      <c r="W65" s="7"/>
    </row>
    <row r="66" spans="1:23" x14ac:dyDescent="0.3">
      <c r="A66" s="5"/>
      <c r="B66" s="7"/>
      <c r="C66" s="7"/>
      <c r="D66" s="7"/>
      <c r="E66" s="7"/>
      <c r="F66" s="7"/>
      <c r="G66" s="7"/>
      <c r="H66" s="7"/>
      <c r="I66" s="7"/>
      <c r="J66" s="7"/>
      <c r="K66" s="7"/>
      <c r="L66" s="7"/>
      <c r="M66" s="7"/>
      <c r="N66" s="7"/>
      <c r="O66" s="7"/>
      <c r="P66" s="7"/>
      <c r="Q66" s="7"/>
      <c r="R66" s="7"/>
      <c r="S66" s="7"/>
      <c r="T66" s="7"/>
      <c r="U66" s="7"/>
      <c r="V66" s="7"/>
      <c r="W66" s="7"/>
    </row>
    <row r="67" spans="1:23" x14ac:dyDescent="0.3">
      <c r="A67" s="5"/>
      <c r="B67" s="7"/>
      <c r="C67" s="7"/>
      <c r="D67" s="7"/>
      <c r="E67" s="7"/>
      <c r="F67" s="7"/>
      <c r="G67" s="7"/>
      <c r="H67" s="7"/>
      <c r="I67" s="7"/>
      <c r="J67" s="7"/>
      <c r="K67" s="7"/>
      <c r="L67" s="7"/>
      <c r="M67" s="7"/>
      <c r="N67" s="7"/>
      <c r="O67" s="7"/>
      <c r="P67" s="7"/>
      <c r="Q67" s="7"/>
      <c r="R67" s="7"/>
      <c r="S67" s="7"/>
      <c r="T67" s="7"/>
      <c r="U67" s="7"/>
      <c r="V67" s="7"/>
      <c r="W67" s="7"/>
    </row>
    <row r="68" spans="1:23" x14ac:dyDescent="0.3">
      <c r="A68" s="5"/>
      <c r="B68" s="7"/>
      <c r="C68" s="7"/>
      <c r="D68" s="7"/>
      <c r="E68" s="7"/>
      <c r="F68" s="7"/>
      <c r="G68" s="7"/>
      <c r="H68" s="7"/>
      <c r="I68" s="7"/>
      <c r="J68" s="7"/>
      <c r="K68" s="7"/>
      <c r="L68" s="7"/>
      <c r="M68" s="7"/>
      <c r="N68" s="7"/>
      <c r="O68" s="7"/>
      <c r="P68" s="7"/>
      <c r="Q68" s="7"/>
      <c r="R68" s="7"/>
      <c r="S68" s="7"/>
      <c r="T68" s="7"/>
      <c r="U68" s="7"/>
      <c r="V68" s="7"/>
      <c r="W68" s="7"/>
    </row>
    <row r="69" spans="1:23" x14ac:dyDescent="0.3">
      <c r="A69" s="5"/>
      <c r="B69" s="7"/>
      <c r="C69" s="7"/>
      <c r="D69" s="7"/>
      <c r="E69" s="7"/>
      <c r="F69" s="7"/>
      <c r="G69" s="7"/>
      <c r="H69" s="7"/>
      <c r="I69" s="7"/>
      <c r="J69" s="7"/>
      <c r="K69" s="7"/>
      <c r="L69" s="7"/>
      <c r="M69" s="7"/>
      <c r="N69" s="7"/>
      <c r="O69" s="7"/>
      <c r="P69" s="7"/>
      <c r="Q69" s="7"/>
      <c r="R69" s="7"/>
      <c r="S69" s="7"/>
      <c r="T69" s="7"/>
      <c r="U69" s="7"/>
      <c r="V69" s="7"/>
      <c r="W69" s="7"/>
    </row>
    <row r="70" spans="1:23" x14ac:dyDescent="0.3">
      <c r="A70" s="5"/>
      <c r="B70" s="7"/>
      <c r="C70" s="7"/>
      <c r="D70" s="7"/>
      <c r="E70" s="7"/>
      <c r="F70" s="7"/>
      <c r="G70" s="7"/>
      <c r="H70" s="7"/>
      <c r="I70" s="7"/>
      <c r="J70" s="7"/>
      <c r="K70" s="7"/>
      <c r="L70" s="7"/>
      <c r="M70" s="7"/>
      <c r="N70" s="7"/>
      <c r="O70" s="7"/>
      <c r="P70" s="7"/>
      <c r="Q70" s="7"/>
      <c r="R70" s="7"/>
      <c r="S70" s="7"/>
      <c r="T70" s="7"/>
      <c r="U70" s="7"/>
      <c r="V70" s="7"/>
      <c r="W70" s="7"/>
    </row>
    <row r="71" spans="1:23" x14ac:dyDescent="0.3">
      <c r="A71" s="5"/>
      <c r="B71" s="7"/>
      <c r="C71" s="7"/>
      <c r="D71" s="7"/>
      <c r="E71" s="7"/>
      <c r="F71" s="7"/>
      <c r="G71" s="7"/>
      <c r="H71" s="7"/>
      <c r="I71" s="7"/>
      <c r="J71" s="7"/>
      <c r="K71" s="7"/>
      <c r="L71" s="7"/>
      <c r="M71" s="7"/>
      <c r="N71" s="7"/>
      <c r="O71" s="7"/>
      <c r="P71" s="7"/>
      <c r="Q71" s="7"/>
      <c r="R71" s="7"/>
      <c r="S71" s="7"/>
      <c r="T71" s="7"/>
      <c r="U71" s="7"/>
      <c r="V71" s="7"/>
      <c r="W71" s="7"/>
    </row>
    <row r="72" spans="1:23" x14ac:dyDescent="0.3">
      <c r="A72" s="5"/>
      <c r="B72" s="7"/>
      <c r="C72" s="7"/>
      <c r="D72" s="7"/>
      <c r="E72" s="7"/>
      <c r="F72" s="7"/>
      <c r="G72" s="7"/>
      <c r="H72" s="7"/>
      <c r="I72" s="7"/>
      <c r="J72" s="7"/>
      <c r="K72" s="7"/>
      <c r="L72" s="7"/>
      <c r="M72" s="7"/>
      <c r="N72" s="7"/>
      <c r="O72" s="7"/>
      <c r="P72" s="7"/>
      <c r="Q72" s="7"/>
      <c r="R72" s="7"/>
      <c r="S72" s="7"/>
      <c r="T72" s="7"/>
      <c r="U72" s="7"/>
      <c r="V72" s="7"/>
      <c r="W72" s="7"/>
    </row>
    <row r="73" spans="1:23" x14ac:dyDescent="0.3">
      <c r="A73" s="5"/>
      <c r="B73" s="7"/>
      <c r="C73" s="7"/>
      <c r="D73" s="7"/>
      <c r="E73" s="7"/>
      <c r="F73" s="7"/>
      <c r="G73" s="7"/>
      <c r="H73" s="7"/>
      <c r="I73" s="7"/>
      <c r="J73" s="7"/>
      <c r="K73" s="7"/>
      <c r="L73" s="7"/>
      <c r="M73" s="7"/>
      <c r="N73" s="7"/>
      <c r="O73" s="7"/>
      <c r="P73" s="7"/>
      <c r="Q73" s="7"/>
      <c r="R73" s="7"/>
      <c r="S73" s="7"/>
      <c r="T73" s="7"/>
      <c r="U73" s="7"/>
      <c r="V73" s="7"/>
      <c r="W73" s="7"/>
    </row>
    <row r="74" spans="1:23" x14ac:dyDescent="0.3">
      <c r="A74" s="5"/>
      <c r="B74" s="7"/>
      <c r="C74" s="7"/>
      <c r="D74" s="7"/>
      <c r="E74" s="7"/>
      <c r="F74" s="7"/>
      <c r="G74" s="7"/>
      <c r="H74" s="7"/>
      <c r="I74" s="7"/>
      <c r="J74" s="7"/>
      <c r="K74" s="7"/>
      <c r="L74" s="7"/>
      <c r="M74" s="7"/>
      <c r="N74" s="7"/>
      <c r="O74" s="7"/>
      <c r="P74" s="7"/>
      <c r="Q74" s="7"/>
      <c r="R74" s="7"/>
      <c r="S74" s="7"/>
      <c r="T74" s="7"/>
      <c r="U74" s="7"/>
      <c r="V74" s="7"/>
      <c r="W74" s="7"/>
    </row>
    <row r="75" spans="1:23" x14ac:dyDescent="0.3">
      <c r="A75" s="5"/>
      <c r="B75" s="7"/>
      <c r="C75" s="7"/>
      <c r="D75" s="7"/>
      <c r="E75" s="7"/>
      <c r="F75" s="7"/>
      <c r="G75" s="7"/>
      <c r="H75" s="7"/>
      <c r="I75" s="7"/>
      <c r="J75" s="7"/>
      <c r="K75" s="7"/>
      <c r="L75" s="7"/>
      <c r="M75" s="7"/>
      <c r="N75" s="7"/>
      <c r="O75" s="7"/>
      <c r="P75" s="7"/>
      <c r="Q75" s="7"/>
      <c r="R75" s="7"/>
      <c r="S75" s="7"/>
      <c r="T75" s="7"/>
      <c r="U75" s="7"/>
      <c r="V75" s="7"/>
      <c r="W75" s="7"/>
    </row>
    <row r="76" spans="1:23" x14ac:dyDescent="0.3">
      <c r="A76" s="5"/>
      <c r="B76" s="7"/>
      <c r="C76" s="7"/>
      <c r="D76" s="7"/>
      <c r="E76" s="7"/>
      <c r="F76" s="7"/>
      <c r="G76" s="7"/>
      <c r="H76" s="7"/>
      <c r="I76" s="7"/>
      <c r="J76" s="7"/>
      <c r="K76" s="7"/>
      <c r="L76" s="7"/>
      <c r="M76" s="7"/>
      <c r="N76" s="7"/>
      <c r="O76" s="7"/>
      <c r="P76" s="7"/>
      <c r="Q76" s="7"/>
      <c r="R76" s="7"/>
      <c r="S76" s="7"/>
      <c r="T76" s="7"/>
      <c r="U76" s="7"/>
      <c r="V76" s="7"/>
      <c r="W76" s="7"/>
    </row>
    <row r="77" spans="1:23" x14ac:dyDescent="0.3">
      <c r="A77" s="5"/>
      <c r="B77" s="7"/>
      <c r="C77" s="7"/>
      <c r="D77" s="7"/>
      <c r="E77" s="7"/>
      <c r="F77" s="7"/>
      <c r="G77" s="7"/>
      <c r="H77" s="7"/>
      <c r="I77" s="7"/>
      <c r="J77" s="7"/>
      <c r="K77" s="7"/>
      <c r="L77" s="7"/>
      <c r="M77" s="7"/>
      <c r="N77" s="7"/>
      <c r="O77" s="7"/>
      <c r="P77" s="7"/>
      <c r="Q77" s="7"/>
      <c r="R77" s="7"/>
      <c r="S77" s="7"/>
      <c r="T77" s="7"/>
      <c r="U77" s="7"/>
      <c r="V77" s="7"/>
      <c r="W77" s="7"/>
    </row>
    <row r="78" spans="1:23" x14ac:dyDescent="0.3">
      <c r="A78" s="5"/>
      <c r="B78" s="7"/>
      <c r="C78" s="7"/>
      <c r="D78" s="7"/>
      <c r="E78" s="7"/>
      <c r="F78" s="7"/>
      <c r="G78" s="7"/>
      <c r="H78" s="7"/>
      <c r="I78" s="7"/>
      <c r="J78" s="7"/>
      <c r="K78" s="7"/>
      <c r="L78" s="7"/>
      <c r="M78" s="7"/>
      <c r="N78" s="7"/>
      <c r="O78" s="7"/>
      <c r="P78" s="7"/>
      <c r="Q78" s="7"/>
      <c r="R78" s="7"/>
      <c r="S78" s="7"/>
      <c r="T78" s="7"/>
      <c r="U78" s="7"/>
      <c r="V78" s="7"/>
      <c r="W78" s="7"/>
    </row>
    <row r="79" spans="1:23" x14ac:dyDescent="0.3">
      <c r="A79" s="5"/>
      <c r="B79" s="7"/>
      <c r="C79" s="7"/>
      <c r="D79" s="7"/>
      <c r="E79" s="7"/>
      <c r="F79" s="7"/>
      <c r="G79" s="7"/>
      <c r="H79" s="7"/>
      <c r="I79" s="7"/>
      <c r="J79" s="7"/>
      <c r="K79" s="7"/>
      <c r="L79" s="7"/>
      <c r="M79" s="7"/>
      <c r="N79" s="7"/>
      <c r="O79" s="7"/>
      <c r="P79" s="7"/>
      <c r="Q79" s="7"/>
      <c r="R79" s="7"/>
      <c r="S79" s="7"/>
      <c r="T79" s="7"/>
      <c r="U79" s="7"/>
      <c r="V79" s="7"/>
      <c r="W79" s="7"/>
    </row>
    <row r="80" spans="1:23" x14ac:dyDescent="0.3">
      <c r="A80" s="5"/>
      <c r="B80" s="7"/>
      <c r="C80" s="7"/>
      <c r="D80" s="7"/>
      <c r="E80" s="7"/>
      <c r="F80" s="7"/>
      <c r="G80" s="7"/>
      <c r="H80" s="7"/>
      <c r="I80" s="7"/>
      <c r="J80" s="7"/>
      <c r="K80" s="7"/>
      <c r="L80" s="7"/>
      <c r="M80" s="7"/>
      <c r="N80" s="7"/>
      <c r="O80" s="7"/>
      <c r="P80" s="7"/>
      <c r="Q80" s="7"/>
      <c r="R80" s="7"/>
      <c r="S80" s="7"/>
      <c r="T80" s="7"/>
      <c r="U80" s="7"/>
      <c r="V80" s="7"/>
      <c r="W80" s="7"/>
    </row>
    <row r="81" spans="1:23" x14ac:dyDescent="0.3">
      <c r="A81" s="5"/>
      <c r="B81" s="7"/>
      <c r="C81" s="7"/>
      <c r="D81" s="7"/>
      <c r="E81" s="7"/>
      <c r="F81" s="7"/>
      <c r="G81" s="7"/>
      <c r="H81" s="7"/>
      <c r="I81" s="7"/>
      <c r="J81" s="7"/>
      <c r="K81" s="7"/>
      <c r="L81" s="7"/>
      <c r="M81" s="7"/>
      <c r="N81" s="7"/>
      <c r="O81" s="7"/>
      <c r="P81" s="7"/>
      <c r="Q81" s="7"/>
      <c r="R81" s="7"/>
      <c r="S81" s="7"/>
      <c r="T81" s="7"/>
      <c r="U81" s="7"/>
      <c r="V81" s="7"/>
      <c r="W81" s="7"/>
    </row>
    <row r="82" spans="1:23" x14ac:dyDescent="0.3">
      <c r="A82" s="5"/>
      <c r="B82" s="7"/>
      <c r="C82" s="7"/>
      <c r="D82" s="7"/>
      <c r="E82" s="7"/>
      <c r="F82" s="7"/>
      <c r="G82" s="7"/>
      <c r="H82" s="7"/>
      <c r="I82" s="7"/>
      <c r="J82" s="7"/>
      <c r="K82" s="7"/>
      <c r="L82" s="7"/>
      <c r="M82" s="7"/>
      <c r="N82" s="7"/>
      <c r="O82" s="7"/>
      <c r="P82" s="7"/>
      <c r="Q82" s="7"/>
      <c r="R82" s="7"/>
      <c r="S82" s="7"/>
      <c r="T82" s="7"/>
      <c r="U82" s="7"/>
      <c r="V82" s="7"/>
      <c r="W82" s="7"/>
    </row>
    <row r="83" spans="1:23" x14ac:dyDescent="0.3">
      <c r="A83" s="5"/>
      <c r="B83" s="7"/>
      <c r="C83" s="7"/>
      <c r="D83" s="7"/>
      <c r="E83" s="7"/>
      <c r="F83" s="7"/>
      <c r="G83" s="7"/>
      <c r="H83" s="7"/>
      <c r="I83" s="7"/>
      <c r="J83" s="7"/>
      <c r="K83" s="7"/>
      <c r="L83" s="7"/>
      <c r="M83" s="7"/>
      <c r="N83" s="7"/>
      <c r="O83" s="7"/>
      <c r="P83" s="7"/>
      <c r="Q83" s="7"/>
      <c r="R83" s="7"/>
      <c r="S83" s="7"/>
      <c r="T83" s="7"/>
      <c r="U83" s="7"/>
      <c r="V83" s="7"/>
      <c r="W83" s="7"/>
    </row>
    <row r="84" spans="1:23" x14ac:dyDescent="0.3">
      <c r="A84" s="5"/>
      <c r="B84" s="7"/>
      <c r="C84" s="7"/>
      <c r="D84" s="7"/>
      <c r="E84" s="7"/>
      <c r="F84" s="7"/>
      <c r="G84" s="7"/>
      <c r="H84" s="7"/>
      <c r="I84" s="7"/>
      <c r="J84" s="7"/>
      <c r="K84" s="7"/>
      <c r="L84" s="7"/>
      <c r="M84" s="7"/>
      <c r="N84" s="7"/>
      <c r="O84" s="7"/>
      <c r="P84" s="7"/>
      <c r="Q84" s="7"/>
      <c r="R84" s="7"/>
      <c r="S84" s="7"/>
      <c r="T84" s="7"/>
      <c r="U84" s="7"/>
      <c r="V84" s="7"/>
      <c r="W84" s="7"/>
    </row>
    <row r="85" spans="1:23" x14ac:dyDescent="0.3">
      <c r="A85" s="5"/>
      <c r="B85" s="7"/>
      <c r="C85" s="7"/>
      <c r="D85" s="7"/>
      <c r="E85" s="7"/>
      <c r="F85" s="7"/>
      <c r="G85" s="7"/>
      <c r="H85" s="7"/>
      <c r="I85" s="7"/>
      <c r="J85" s="7"/>
      <c r="K85" s="7"/>
      <c r="L85" s="7"/>
      <c r="M85" s="7"/>
      <c r="N85" s="7"/>
      <c r="O85" s="7"/>
      <c r="P85" s="7"/>
      <c r="Q85" s="7"/>
      <c r="R85" s="7"/>
      <c r="S85" s="7"/>
      <c r="T85" s="7"/>
      <c r="U85" s="7"/>
      <c r="V85" s="7"/>
      <c r="W85" s="7"/>
    </row>
    <row r="86" spans="1:23" x14ac:dyDescent="0.3">
      <c r="A86" s="5"/>
      <c r="B86" s="7"/>
      <c r="C86" s="7"/>
      <c r="D86" s="7"/>
      <c r="E86" s="7"/>
      <c r="F86" s="7"/>
      <c r="G86" s="7"/>
      <c r="H86" s="7"/>
      <c r="I86" s="7"/>
      <c r="J86" s="7"/>
      <c r="K86" s="7"/>
      <c r="L86" s="7"/>
      <c r="M86" s="7"/>
      <c r="N86" s="7"/>
      <c r="O86" s="7"/>
      <c r="P86" s="7"/>
      <c r="Q86" s="7"/>
      <c r="R86" s="7"/>
      <c r="S86" s="7"/>
      <c r="T86" s="7"/>
      <c r="U86" s="7"/>
      <c r="V86" s="7"/>
      <c r="W86" s="7"/>
    </row>
    <row r="87" spans="1:23" x14ac:dyDescent="0.3">
      <c r="A87" s="5"/>
      <c r="B87" s="7"/>
      <c r="C87" s="7"/>
      <c r="D87" s="7"/>
      <c r="E87" s="7"/>
      <c r="F87" s="7"/>
      <c r="G87" s="7"/>
      <c r="H87" s="7"/>
      <c r="I87" s="7"/>
      <c r="J87" s="7"/>
      <c r="K87" s="7"/>
      <c r="L87" s="7"/>
      <c r="M87" s="7"/>
      <c r="N87" s="7"/>
      <c r="O87" s="7"/>
      <c r="P87" s="7"/>
      <c r="Q87" s="7"/>
      <c r="R87" s="7"/>
      <c r="S87" s="7"/>
      <c r="T87" s="7"/>
      <c r="U87" s="7"/>
      <c r="V87" s="7"/>
      <c r="W87" s="7"/>
    </row>
    <row r="88" spans="1:23" x14ac:dyDescent="0.3">
      <c r="A88" s="5"/>
      <c r="B88" s="7"/>
      <c r="C88" s="7"/>
      <c r="D88" s="7"/>
      <c r="E88" s="7"/>
      <c r="F88" s="7"/>
      <c r="G88" s="7"/>
      <c r="H88" s="7"/>
      <c r="I88" s="7"/>
      <c r="J88" s="7"/>
      <c r="K88" s="7"/>
      <c r="L88" s="7"/>
      <c r="M88" s="7"/>
      <c r="N88" s="7"/>
      <c r="O88" s="7"/>
      <c r="P88" s="7"/>
      <c r="Q88" s="7"/>
      <c r="R88" s="7"/>
      <c r="S88" s="7"/>
      <c r="T88" s="7"/>
      <c r="U88" s="7"/>
      <c r="V88" s="7"/>
      <c r="W88" s="7"/>
    </row>
    <row r="89" spans="1:23" x14ac:dyDescent="0.3">
      <c r="A89" s="5"/>
      <c r="B89" s="7"/>
      <c r="C89" s="7"/>
      <c r="D89" s="7"/>
      <c r="E89" s="7"/>
      <c r="F89" s="7"/>
      <c r="G89" s="7"/>
      <c r="H89" s="7"/>
      <c r="I89" s="7"/>
      <c r="J89" s="7"/>
      <c r="K89" s="7"/>
      <c r="L89" s="7"/>
      <c r="M89" s="7"/>
      <c r="N89" s="7"/>
      <c r="O89" s="7"/>
      <c r="P89" s="7"/>
      <c r="Q89" s="7"/>
      <c r="R89" s="7"/>
      <c r="S89" s="7"/>
      <c r="T89" s="7"/>
      <c r="U89" s="7"/>
      <c r="V89" s="7"/>
      <c r="W89" s="7"/>
    </row>
    <row r="90" spans="1:23" x14ac:dyDescent="0.3">
      <c r="A90" s="5"/>
      <c r="B90" s="7"/>
      <c r="C90" s="7"/>
      <c r="D90" s="7"/>
      <c r="E90" s="7"/>
      <c r="F90" s="7"/>
      <c r="G90" s="7"/>
      <c r="H90" s="7"/>
      <c r="I90" s="7"/>
      <c r="J90" s="7"/>
      <c r="K90" s="7"/>
      <c r="L90" s="7"/>
      <c r="M90" s="7"/>
      <c r="N90" s="7"/>
      <c r="O90" s="7"/>
      <c r="P90" s="7"/>
      <c r="Q90" s="7"/>
      <c r="R90" s="7"/>
      <c r="S90" s="7"/>
      <c r="T90" s="7"/>
      <c r="U90" s="7"/>
      <c r="V90" s="7"/>
      <c r="W90" s="7"/>
    </row>
    <row r="91" spans="1:23" x14ac:dyDescent="0.3">
      <c r="A91" s="5"/>
      <c r="B91" s="7"/>
      <c r="C91" s="7"/>
      <c r="D91" s="7"/>
      <c r="E91" s="7"/>
      <c r="F91" s="7"/>
      <c r="G91" s="7"/>
      <c r="H91" s="7"/>
      <c r="I91" s="7"/>
      <c r="J91" s="7"/>
      <c r="K91" s="7"/>
      <c r="L91" s="7"/>
      <c r="M91" s="7"/>
      <c r="N91" s="7"/>
      <c r="O91" s="7"/>
      <c r="P91" s="7"/>
      <c r="Q91" s="7"/>
      <c r="R91" s="7"/>
      <c r="S91" s="7"/>
      <c r="T91" s="7"/>
      <c r="U91" s="7"/>
      <c r="V91" s="7"/>
      <c r="W91" s="7"/>
    </row>
    <row r="92" spans="1:23" x14ac:dyDescent="0.3">
      <c r="A92" s="5"/>
      <c r="B92" s="7"/>
      <c r="C92" s="7"/>
      <c r="D92" s="7"/>
      <c r="E92" s="7"/>
      <c r="F92" s="7"/>
      <c r="G92" s="7"/>
      <c r="H92" s="7"/>
      <c r="I92" s="7"/>
      <c r="J92" s="7"/>
      <c r="K92" s="7"/>
      <c r="L92" s="7"/>
      <c r="M92" s="7"/>
      <c r="N92" s="7"/>
      <c r="O92" s="7"/>
      <c r="P92" s="7"/>
      <c r="Q92" s="7"/>
      <c r="R92" s="7"/>
      <c r="S92" s="7"/>
      <c r="T92" s="7"/>
      <c r="U92" s="7"/>
      <c r="V92" s="7"/>
      <c r="W92" s="7"/>
    </row>
    <row r="93" spans="1:23" x14ac:dyDescent="0.3">
      <c r="A93" s="5"/>
      <c r="B93" s="7"/>
      <c r="C93" s="7"/>
      <c r="D93" s="7"/>
      <c r="E93" s="7"/>
      <c r="F93" s="7"/>
      <c r="G93" s="7"/>
      <c r="H93" s="7"/>
      <c r="I93" s="7"/>
      <c r="J93" s="7"/>
      <c r="K93" s="7"/>
      <c r="L93" s="7"/>
      <c r="M93" s="7"/>
      <c r="N93" s="7"/>
      <c r="O93" s="7"/>
      <c r="P93" s="7"/>
      <c r="Q93" s="7"/>
      <c r="R93" s="7"/>
      <c r="S93" s="7"/>
      <c r="T93" s="7"/>
      <c r="U93" s="7"/>
      <c r="V93" s="7"/>
      <c r="W93" s="7"/>
    </row>
    <row r="94" spans="1:23" x14ac:dyDescent="0.3">
      <c r="A94" s="5"/>
      <c r="B94" s="7"/>
      <c r="C94" s="7"/>
      <c r="D94" s="7"/>
      <c r="E94" s="7"/>
      <c r="F94" s="7"/>
      <c r="G94" s="7"/>
      <c r="H94" s="7"/>
      <c r="I94" s="7"/>
      <c r="J94" s="7"/>
      <c r="K94" s="7"/>
      <c r="L94" s="7"/>
      <c r="M94" s="7"/>
      <c r="N94" s="7"/>
      <c r="O94" s="7"/>
      <c r="P94" s="7"/>
      <c r="Q94" s="7"/>
      <c r="R94" s="7"/>
      <c r="S94" s="7"/>
      <c r="T94" s="7"/>
      <c r="U94" s="7"/>
      <c r="V94" s="7"/>
      <c r="W94" s="7"/>
    </row>
    <row r="95" spans="1:23" x14ac:dyDescent="0.3">
      <c r="A95" s="5"/>
      <c r="B95" s="7"/>
      <c r="C95" s="7"/>
      <c r="D95" s="7"/>
      <c r="E95" s="7"/>
      <c r="F95" s="7"/>
      <c r="G95" s="7"/>
      <c r="H95" s="7"/>
      <c r="I95" s="7"/>
      <c r="J95" s="7"/>
      <c r="K95" s="7"/>
      <c r="L95" s="7"/>
      <c r="M95" s="7"/>
      <c r="N95" s="7"/>
      <c r="O95" s="7"/>
      <c r="P95" s="7"/>
      <c r="Q95" s="7"/>
      <c r="R95" s="7"/>
      <c r="S95" s="7"/>
      <c r="T95" s="7"/>
      <c r="U95" s="7"/>
      <c r="V95" s="7"/>
      <c r="W95" s="7"/>
    </row>
    <row r="96" spans="1:23" x14ac:dyDescent="0.3">
      <c r="A96" s="5"/>
      <c r="B96" s="7"/>
      <c r="C96" s="7"/>
      <c r="D96" s="7"/>
      <c r="E96" s="7"/>
      <c r="F96" s="7"/>
      <c r="G96" s="7"/>
      <c r="H96" s="7"/>
      <c r="I96" s="7"/>
      <c r="J96" s="7"/>
      <c r="K96" s="7"/>
      <c r="L96" s="7"/>
      <c r="M96" s="7"/>
      <c r="N96" s="7"/>
      <c r="O96" s="7"/>
      <c r="P96" s="7"/>
      <c r="Q96" s="7"/>
      <c r="R96" s="7"/>
      <c r="S96" s="7"/>
      <c r="T96" s="7"/>
      <c r="U96" s="7"/>
      <c r="V96" s="7"/>
      <c r="W96" s="7"/>
    </row>
    <row r="97" spans="1:23" x14ac:dyDescent="0.3">
      <c r="A97" s="5"/>
      <c r="B97" s="7"/>
      <c r="C97" s="7"/>
      <c r="D97" s="7"/>
      <c r="E97" s="7"/>
      <c r="F97" s="7"/>
      <c r="G97" s="7"/>
      <c r="H97" s="7"/>
      <c r="I97" s="7"/>
      <c r="J97" s="7"/>
      <c r="K97" s="7"/>
      <c r="L97" s="7"/>
      <c r="M97" s="7"/>
      <c r="N97" s="7"/>
      <c r="O97" s="7"/>
      <c r="P97" s="7"/>
      <c r="Q97" s="7"/>
      <c r="R97" s="7"/>
      <c r="S97" s="7"/>
      <c r="T97" s="7"/>
      <c r="U97" s="7"/>
      <c r="V97" s="7"/>
      <c r="W97" s="7"/>
    </row>
    <row r="98" spans="1:23" x14ac:dyDescent="0.3">
      <c r="A98" s="5"/>
      <c r="B98" s="7"/>
      <c r="C98" s="7"/>
      <c r="D98" s="7"/>
      <c r="E98" s="7"/>
      <c r="F98" s="7"/>
      <c r="G98" s="7"/>
      <c r="H98" s="7"/>
      <c r="I98" s="7"/>
      <c r="J98" s="7"/>
      <c r="K98" s="7"/>
      <c r="L98" s="7"/>
      <c r="M98" s="7"/>
      <c r="N98" s="7"/>
      <c r="O98" s="7"/>
      <c r="P98" s="7"/>
      <c r="Q98" s="7"/>
      <c r="R98" s="7"/>
      <c r="S98" s="7"/>
      <c r="T98" s="7"/>
      <c r="U98" s="7"/>
      <c r="V98" s="7"/>
      <c r="W98" s="7"/>
    </row>
    <row r="99" spans="1:23" x14ac:dyDescent="0.3">
      <c r="A99" s="5"/>
      <c r="B99" s="7"/>
      <c r="C99" s="7"/>
      <c r="D99" s="7"/>
      <c r="E99" s="7"/>
      <c r="F99" s="7"/>
      <c r="G99" s="7"/>
      <c r="H99" s="7"/>
      <c r="I99" s="7"/>
      <c r="J99" s="7"/>
      <c r="K99" s="7"/>
      <c r="L99" s="7"/>
      <c r="M99" s="7"/>
      <c r="N99" s="7"/>
      <c r="O99" s="7"/>
      <c r="P99" s="7"/>
      <c r="Q99" s="7"/>
      <c r="R99" s="7"/>
      <c r="S99" s="7"/>
      <c r="T99" s="7"/>
      <c r="U99" s="7"/>
      <c r="V99" s="7"/>
      <c r="W99" s="7"/>
    </row>
    <row r="100" spans="1:23" x14ac:dyDescent="0.3">
      <c r="A100" s="5"/>
      <c r="B100" s="7"/>
      <c r="C100" s="7"/>
      <c r="D100" s="7"/>
      <c r="E100" s="7"/>
      <c r="F100" s="7"/>
      <c r="G100" s="7"/>
      <c r="H100" s="7"/>
      <c r="I100" s="7"/>
      <c r="J100" s="7"/>
      <c r="K100" s="7"/>
      <c r="L100" s="7"/>
      <c r="M100" s="7"/>
      <c r="N100" s="7"/>
      <c r="O100" s="7"/>
      <c r="P100" s="7"/>
      <c r="Q100" s="7"/>
      <c r="R100" s="7"/>
      <c r="S100" s="7"/>
      <c r="T100" s="7"/>
      <c r="U100" s="7"/>
      <c r="V100" s="7"/>
      <c r="W100" s="7"/>
    </row>
    <row r="101" spans="1:23" x14ac:dyDescent="0.3">
      <c r="A101" s="5"/>
      <c r="B101" s="7"/>
      <c r="C101" s="7"/>
      <c r="D101" s="7"/>
      <c r="E101" s="7"/>
      <c r="F101" s="7"/>
      <c r="G101" s="7"/>
      <c r="H101" s="7"/>
      <c r="I101" s="7"/>
      <c r="J101" s="7"/>
      <c r="K101" s="7"/>
      <c r="L101" s="7"/>
      <c r="M101" s="7"/>
      <c r="N101" s="7"/>
      <c r="O101" s="7"/>
      <c r="P101" s="7"/>
      <c r="Q101" s="7"/>
      <c r="R101" s="7"/>
      <c r="S101" s="7"/>
      <c r="T101" s="7"/>
      <c r="U101" s="7"/>
      <c r="V101" s="7"/>
      <c r="W101" s="7"/>
    </row>
    <row r="102" spans="1:23" x14ac:dyDescent="0.3">
      <c r="A102" s="5"/>
      <c r="B102" s="7"/>
      <c r="C102" s="7"/>
      <c r="D102" s="7"/>
      <c r="E102" s="7"/>
      <c r="F102" s="7"/>
      <c r="G102" s="7"/>
      <c r="H102" s="7"/>
      <c r="I102" s="7"/>
      <c r="J102" s="7"/>
      <c r="K102" s="7"/>
      <c r="L102" s="7"/>
      <c r="M102" s="7"/>
      <c r="N102" s="7"/>
      <c r="O102" s="7"/>
      <c r="P102" s="7"/>
      <c r="Q102" s="7"/>
      <c r="R102" s="7"/>
      <c r="S102" s="7"/>
      <c r="T102" s="7"/>
      <c r="U102" s="7"/>
      <c r="V102" s="7"/>
      <c r="W102" s="7"/>
    </row>
    <row r="103" spans="1:23" x14ac:dyDescent="0.3">
      <c r="A103" s="5"/>
      <c r="B103" s="7"/>
      <c r="C103" s="7"/>
      <c r="D103" s="7"/>
      <c r="E103" s="7"/>
      <c r="F103" s="7"/>
      <c r="G103" s="7"/>
      <c r="H103" s="7"/>
      <c r="I103" s="7"/>
      <c r="J103" s="7"/>
      <c r="K103" s="7"/>
      <c r="L103" s="7"/>
      <c r="M103" s="7"/>
      <c r="N103" s="7"/>
      <c r="O103" s="7"/>
      <c r="P103" s="7"/>
      <c r="Q103" s="7"/>
      <c r="R103" s="7"/>
      <c r="S103" s="7"/>
      <c r="T103" s="7"/>
      <c r="U103" s="7"/>
      <c r="V103" s="7"/>
      <c r="W103" s="7"/>
    </row>
    <row r="104" spans="1:23" x14ac:dyDescent="0.3">
      <c r="A104" s="5"/>
      <c r="B104" s="7"/>
      <c r="C104" s="7"/>
      <c r="D104" s="7"/>
      <c r="E104" s="7"/>
      <c r="F104" s="7"/>
      <c r="G104" s="7"/>
      <c r="H104" s="7"/>
      <c r="I104" s="7"/>
      <c r="J104" s="7"/>
      <c r="K104" s="7"/>
      <c r="L104" s="7"/>
      <c r="M104" s="7"/>
      <c r="N104" s="7"/>
      <c r="O104" s="7"/>
      <c r="P104" s="7"/>
      <c r="Q104" s="7"/>
      <c r="R104" s="7"/>
      <c r="S104" s="7"/>
      <c r="T104" s="7"/>
      <c r="U104" s="7"/>
      <c r="V104" s="7"/>
      <c r="W104" s="7"/>
    </row>
    <row r="105" spans="1:23" x14ac:dyDescent="0.3">
      <c r="A105" s="5"/>
      <c r="B105" s="7"/>
      <c r="C105" s="7"/>
      <c r="D105" s="7"/>
      <c r="E105" s="7"/>
      <c r="F105" s="7"/>
      <c r="G105" s="7"/>
      <c r="H105" s="7"/>
      <c r="I105" s="7"/>
      <c r="J105" s="7"/>
      <c r="K105" s="7"/>
      <c r="L105" s="7"/>
      <c r="M105" s="7"/>
      <c r="N105" s="7"/>
      <c r="O105" s="7"/>
      <c r="P105" s="7"/>
      <c r="Q105" s="7"/>
      <c r="R105" s="7"/>
      <c r="S105" s="7"/>
      <c r="T105" s="7"/>
      <c r="U105" s="7"/>
      <c r="V105" s="7"/>
      <c r="W105" s="7"/>
    </row>
    <row r="106" spans="1:23" x14ac:dyDescent="0.3">
      <c r="A106" s="5"/>
      <c r="B106" s="7"/>
      <c r="C106" s="7"/>
      <c r="D106" s="7"/>
      <c r="E106" s="7"/>
      <c r="F106" s="7"/>
      <c r="G106" s="7"/>
      <c r="H106" s="7"/>
      <c r="I106" s="7"/>
      <c r="J106" s="7"/>
      <c r="K106" s="7"/>
      <c r="L106" s="7"/>
      <c r="M106" s="7"/>
      <c r="N106" s="7"/>
      <c r="O106" s="7"/>
      <c r="P106" s="7"/>
      <c r="Q106" s="7"/>
      <c r="R106" s="7"/>
      <c r="S106" s="7"/>
      <c r="T106" s="7"/>
      <c r="U106" s="7"/>
      <c r="V106" s="7"/>
      <c r="W106" s="7"/>
    </row>
    <row r="107" spans="1:23" x14ac:dyDescent="0.3">
      <c r="A107" s="5"/>
      <c r="B107" s="7"/>
      <c r="C107" s="7"/>
      <c r="D107" s="7"/>
      <c r="E107" s="7"/>
      <c r="F107" s="7"/>
      <c r="G107" s="7"/>
      <c r="H107" s="7"/>
      <c r="I107" s="7"/>
      <c r="J107" s="7"/>
      <c r="K107" s="7"/>
      <c r="L107" s="7"/>
      <c r="M107" s="7"/>
      <c r="N107" s="7"/>
      <c r="O107" s="7"/>
      <c r="P107" s="7"/>
      <c r="Q107" s="7"/>
      <c r="R107" s="7"/>
      <c r="S107" s="7"/>
      <c r="T107" s="7"/>
      <c r="U107" s="7"/>
      <c r="V107" s="7"/>
      <c r="W107" s="7"/>
    </row>
    <row r="108" spans="1:23" x14ac:dyDescent="0.3">
      <c r="A108" s="5"/>
      <c r="B108" s="7"/>
      <c r="C108" s="7"/>
      <c r="D108" s="7"/>
      <c r="E108" s="7"/>
      <c r="F108" s="7"/>
      <c r="G108" s="7"/>
      <c r="H108" s="7"/>
      <c r="I108" s="7"/>
      <c r="J108" s="7"/>
      <c r="K108" s="7"/>
      <c r="L108" s="7"/>
      <c r="M108" s="7"/>
      <c r="N108" s="7"/>
      <c r="O108" s="7"/>
      <c r="P108" s="7"/>
      <c r="Q108" s="7"/>
      <c r="R108" s="7"/>
      <c r="S108" s="7"/>
      <c r="T108" s="7"/>
      <c r="U108" s="7"/>
      <c r="V108" s="7"/>
      <c r="W108" s="7"/>
    </row>
    <row r="109" spans="1:23" x14ac:dyDescent="0.3">
      <c r="A109" s="5"/>
      <c r="B109" s="7"/>
      <c r="C109" s="7"/>
      <c r="D109" s="7"/>
      <c r="E109" s="7"/>
      <c r="F109" s="7"/>
      <c r="G109" s="7"/>
      <c r="H109" s="7"/>
      <c r="I109" s="7"/>
      <c r="J109" s="7"/>
      <c r="K109" s="7"/>
      <c r="L109" s="7"/>
      <c r="M109" s="7"/>
      <c r="N109" s="7"/>
      <c r="O109" s="7"/>
      <c r="P109" s="7"/>
      <c r="Q109" s="7"/>
      <c r="R109" s="7"/>
      <c r="S109" s="7"/>
      <c r="T109" s="7"/>
      <c r="U109" s="7"/>
      <c r="V109" s="7"/>
      <c r="W109" s="7"/>
    </row>
    <row r="110" spans="1:23" x14ac:dyDescent="0.3">
      <c r="A110" s="5"/>
      <c r="B110" s="7"/>
      <c r="C110" s="7"/>
      <c r="D110" s="7"/>
      <c r="E110" s="7"/>
      <c r="F110" s="7"/>
      <c r="G110" s="7"/>
      <c r="H110" s="7"/>
      <c r="I110" s="7"/>
      <c r="J110" s="7"/>
      <c r="K110" s="7"/>
      <c r="L110" s="7"/>
      <c r="M110" s="7"/>
      <c r="N110" s="7"/>
      <c r="O110" s="7"/>
      <c r="P110" s="7"/>
      <c r="Q110" s="7"/>
      <c r="R110" s="7"/>
      <c r="S110" s="7"/>
      <c r="T110" s="7"/>
      <c r="U110" s="7"/>
      <c r="V110" s="7"/>
      <c r="W110" s="7"/>
    </row>
    <row r="111" spans="1:23" x14ac:dyDescent="0.3">
      <c r="A111" s="5"/>
      <c r="B111" s="7"/>
      <c r="C111" s="7"/>
      <c r="D111" s="7"/>
      <c r="E111" s="7"/>
      <c r="F111" s="7"/>
      <c r="G111" s="7"/>
      <c r="H111" s="7"/>
      <c r="I111" s="7"/>
      <c r="J111" s="7"/>
      <c r="K111" s="7"/>
      <c r="L111" s="7"/>
      <c r="M111" s="7"/>
      <c r="N111" s="7"/>
      <c r="O111" s="7"/>
      <c r="P111" s="7"/>
      <c r="Q111" s="7"/>
      <c r="R111" s="7"/>
      <c r="S111" s="7"/>
      <c r="T111" s="7"/>
      <c r="U111" s="7"/>
      <c r="V111" s="7"/>
      <c r="W111" s="7"/>
    </row>
    <row r="112" spans="1:23" x14ac:dyDescent="0.3">
      <c r="A112" s="5"/>
      <c r="B112" s="7"/>
      <c r="C112" s="7"/>
      <c r="D112" s="7"/>
      <c r="E112" s="7"/>
      <c r="F112" s="7"/>
      <c r="G112" s="7"/>
      <c r="H112" s="7"/>
      <c r="I112" s="7"/>
      <c r="J112" s="7"/>
      <c r="K112" s="7"/>
      <c r="L112" s="7"/>
      <c r="M112" s="7"/>
      <c r="N112" s="7"/>
      <c r="O112" s="7"/>
      <c r="P112" s="7"/>
      <c r="Q112" s="7"/>
      <c r="R112" s="7"/>
      <c r="S112" s="7"/>
      <c r="T112" s="7"/>
      <c r="U112" s="7"/>
      <c r="V112" s="7"/>
      <c r="W112" s="7"/>
    </row>
    <row r="113" spans="1:23" x14ac:dyDescent="0.3">
      <c r="A113" s="5"/>
      <c r="B113" s="7"/>
      <c r="C113" s="7"/>
      <c r="D113" s="7"/>
      <c r="E113" s="7"/>
      <c r="F113" s="7"/>
      <c r="G113" s="7"/>
      <c r="H113" s="7"/>
      <c r="I113" s="7"/>
      <c r="J113" s="7"/>
      <c r="K113" s="7"/>
      <c r="L113" s="7"/>
      <c r="M113" s="7"/>
      <c r="N113" s="7"/>
      <c r="O113" s="7"/>
      <c r="P113" s="7"/>
      <c r="Q113" s="7"/>
      <c r="R113" s="7"/>
      <c r="S113" s="7"/>
      <c r="T113" s="7"/>
      <c r="U113" s="7"/>
      <c r="V113" s="7"/>
      <c r="W113" s="7"/>
    </row>
    <row r="114" spans="1:23" x14ac:dyDescent="0.3">
      <c r="A114" s="5"/>
      <c r="B114" s="7"/>
      <c r="C114" s="7"/>
      <c r="D114" s="7"/>
      <c r="E114" s="7"/>
      <c r="F114" s="7"/>
      <c r="G114" s="7"/>
      <c r="H114" s="7"/>
      <c r="I114" s="7"/>
      <c r="J114" s="7"/>
      <c r="K114" s="7"/>
      <c r="L114" s="7"/>
      <c r="M114" s="7"/>
      <c r="N114" s="7"/>
      <c r="O114" s="7"/>
      <c r="P114" s="7"/>
      <c r="Q114" s="7"/>
      <c r="R114" s="7"/>
      <c r="S114" s="7"/>
      <c r="T114" s="7"/>
      <c r="U114" s="7"/>
      <c r="V114" s="7"/>
      <c r="W114" s="7"/>
    </row>
    <row r="115" spans="1:23" x14ac:dyDescent="0.3">
      <c r="A115" s="5"/>
      <c r="B115" s="7"/>
      <c r="C115" s="7"/>
      <c r="D115" s="7"/>
      <c r="E115" s="7"/>
      <c r="F115" s="7"/>
      <c r="G115" s="7"/>
      <c r="H115" s="7"/>
      <c r="I115" s="7"/>
      <c r="J115" s="7"/>
      <c r="K115" s="7"/>
      <c r="L115" s="7"/>
      <c r="M115" s="7"/>
      <c r="N115" s="7"/>
      <c r="O115" s="7"/>
      <c r="P115" s="7"/>
      <c r="Q115" s="7"/>
      <c r="R115" s="7"/>
      <c r="S115" s="7"/>
      <c r="T115" s="7"/>
      <c r="U115" s="7"/>
      <c r="V115" s="7"/>
      <c r="W115" s="7"/>
    </row>
    <row r="116" spans="1:23" x14ac:dyDescent="0.3">
      <c r="A116" s="5"/>
      <c r="B116" s="7"/>
      <c r="C116" s="7"/>
      <c r="D116" s="7"/>
      <c r="E116" s="7"/>
      <c r="F116" s="7"/>
      <c r="G116" s="7"/>
      <c r="H116" s="7"/>
      <c r="I116" s="7"/>
      <c r="J116" s="7"/>
      <c r="K116" s="7"/>
      <c r="L116" s="7"/>
      <c r="M116" s="7"/>
      <c r="N116" s="7"/>
      <c r="O116" s="7"/>
      <c r="P116" s="7"/>
      <c r="Q116" s="7"/>
      <c r="R116" s="7"/>
      <c r="S116" s="7"/>
      <c r="T116" s="7"/>
      <c r="U116" s="7"/>
      <c r="V116" s="7"/>
      <c r="W116" s="7"/>
    </row>
    <row r="117" spans="1:23" x14ac:dyDescent="0.3">
      <c r="A117" s="5"/>
      <c r="B117" s="7"/>
      <c r="C117" s="7"/>
      <c r="D117" s="7"/>
      <c r="E117" s="7"/>
      <c r="F117" s="7"/>
      <c r="G117" s="7"/>
      <c r="H117" s="7"/>
      <c r="I117" s="7"/>
      <c r="J117" s="7"/>
      <c r="K117" s="7"/>
      <c r="L117" s="7"/>
      <c r="M117" s="7"/>
      <c r="N117" s="7"/>
      <c r="O117" s="7"/>
      <c r="P117" s="7"/>
      <c r="Q117" s="7"/>
      <c r="R117" s="7"/>
      <c r="S117" s="7"/>
      <c r="T117" s="7"/>
      <c r="U117" s="7"/>
      <c r="V117" s="7"/>
      <c r="W117" s="7"/>
    </row>
    <row r="118" spans="1:23" x14ac:dyDescent="0.3">
      <c r="A118" s="5"/>
      <c r="B118" s="7"/>
      <c r="C118" s="7"/>
      <c r="D118" s="7"/>
      <c r="E118" s="7"/>
      <c r="F118" s="7"/>
      <c r="G118" s="7"/>
      <c r="H118" s="7"/>
      <c r="I118" s="7"/>
      <c r="J118" s="7"/>
      <c r="K118" s="7"/>
      <c r="L118" s="7"/>
      <c r="M118" s="7"/>
      <c r="N118" s="7"/>
      <c r="O118" s="7"/>
      <c r="P118" s="7"/>
      <c r="Q118" s="7"/>
      <c r="R118" s="7"/>
      <c r="S118" s="7"/>
      <c r="T118" s="7"/>
      <c r="U118" s="7"/>
      <c r="V118" s="7"/>
      <c r="W118" s="7"/>
    </row>
    <row r="119" spans="1:23" x14ac:dyDescent="0.3">
      <c r="A119" s="5"/>
      <c r="B119" s="7"/>
      <c r="C119" s="7"/>
      <c r="D119" s="7"/>
      <c r="E119" s="7"/>
      <c r="F119" s="7"/>
      <c r="G119" s="7"/>
      <c r="H119" s="7"/>
      <c r="I119" s="7"/>
      <c r="J119" s="7"/>
      <c r="K119" s="7"/>
      <c r="L119" s="7"/>
      <c r="M119" s="7"/>
      <c r="N119" s="7"/>
      <c r="O119" s="7"/>
      <c r="P119" s="7"/>
      <c r="Q119" s="7"/>
      <c r="R119" s="7"/>
      <c r="S119" s="7"/>
      <c r="T119" s="7"/>
      <c r="U119" s="7"/>
      <c r="V119" s="7"/>
      <c r="W119" s="7"/>
    </row>
    <row r="120" spans="1:23" x14ac:dyDescent="0.3">
      <c r="A120" s="5"/>
      <c r="B120" s="7"/>
      <c r="C120" s="7"/>
      <c r="D120" s="7"/>
      <c r="E120" s="7"/>
      <c r="F120" s="7"/>
      <c r="G120" s="7"/>
      <c r="H120" s="7"/>
      <c r="I120" s="7"/>
      <c r="J120" s="7"/>
      <c r="K120" s="7"/>
      <c r="L120" s="7"/>
      <c r="M120" s="7"/>
      <c r="N120" s="7"/>
      <c r="O120" s="7"/>
      <c r="P120" s="7"/>
      <c r="Q120" s="7"/>
      <c r="R120" s="7"/>
      <c r="S120" s="7"/>
      <c r="T120" s="7"/>
      <c r="U120" s="7"/>
      <c r="V120" s="7"/>
      <c r="W120" s="7"/>
    </row>
    <row r="121" spans="1:23" x14ac:dyDescent="0.3">
      <c r="A121" s="5"/>
      <c r="B121" s="7"/>
      <c r="C121" s="7"/>
      <c r="D121" s="7"/>
      <c r="E121" s="7"/>
      <c r="F121" s="7"/>
      <c r="G121" s="7"/>
      <c r="H121" s="7"/>
      <c r="I121" s="7"/>
      <c r="J121" s="7"/>
      <c r="K121" s="7"/>
      <c r="L121" s="7"/>
      <c r="M121" s="7"/>
      <c r="N121" s="7"/>
      <c r="O121" s="7"/>
      <c r="P121" s="7"/>
      <c r="Q121" s="7"/>
      <c r="R121" s="7"/>
      <c r="S121" s="7"/>
      <c r="T121" s="7"/>
      <c r="U121" s="7"/>
      <c r="V121" s="7"/>
      <c r="W121" s="7"/>
    </row>
    <row r="122" spans="1:23" x14ac:dyDescent="0.3">
      <c r="A122" s="5"/>
      <c r="B122" s="7"/>
      <c r="C122" s="7"/>
      <c r="D122" s="7"/>
      <c r="E122" s="7"/>
      <c r="F122" s="7"/>
      <c r="G122" s="7"/>
      <c r="H122" s="7"/>
      <c r="I122" s="7"/>
      <c r="J122" s="7"/>
      <c r="K122" s="7"/>
      <c r="L122" s="7"/>
      <c r="M122" s="7"/>
      <c r="N122" s="7"/>
      <c r="O122" s="7"/>
      <c r="P122" s="7"/>
      <c r="Q122" s="7"/>
      <c r="R122" s="7"/>
      <c r="S122" s="7"/>
      <c r="T122" s="7"/>
      <c r="U122" s="7"/>
      <c r="V122" s="7"/>
      <c r="W122" s="7"/>
    </row>
    <row r="123" spans="1:23" x14ac:dyDescent="0.3">
      <c r="A123" s="5"/>
      <c r="B123" s="7"/>
      <c r="C123" s="7"/>
      <c r="D123" s="7"/>
      <c r="E123" s="7"/>
      <c r="F123" s="7"/>
      <c r="G123" s="7"/>
      <c r="H123" s="7"/>
      <c r="I123" s="7"/>
      <c r="J123" s="7"/>
      <c r="K123" s="7"/>
      <c r="L123" s="7"/>
      <c r="M123" s="7"/>
      <c r="N123" s="7"/>
      <c r="O123" s="7"/>
      <c r="P123" s="7"/>
      <c r="Q123" s="7"/>
      <c r="R123" s="7"/>
      <c r="S123" s="7"/>
      <c r="T123" s="7"/>
      <c r="U123" s="7"/>
      <c r="V123" s="7"/>
      <c r="W123" s="7"/>
    </row>
    <row r="124" spans="1:23" x14ac:dyDescent="0.3">
      <c r="A124" s="5"/>
      <c r="B124" s="7"/>
      <c r="C124" s="7"/>
      <c r="D124" s="7"/>
      <c r="E124" s="7"/>
      <c r="F124" s="7"/>
      <c r="G124" s="7"/>
      <c r="H124" s="7"/>
      <c r="I124" s="7"/>
      <c r="J124" s="7"/>
      <c r="K124" s="7"/>
      <c r="L124" s="7"/>
      <c r="M124" s="7"/>
      <c r="N124" s="7"/>
      <c r="O124" s="7"/>
      <c r="P124" s="7"/>
      <c r="Q124" s="7"/>
      <c r="R124" s="7"/>
      <c r="S124" s="7"/>
      <c r="T124" s="7"/>
      <c r="U124" s="7"/>
      <c r="V124" s="7"/>
      <c r="W124" s="7"/>
    </row>
    <row r="125" spans="1:23" x14ac:dyDescent="0.3">
      <c r="A125" s="5"/>
      <c r="B125" s="7"/>
      <c r="C125" s="7"/>
      <c r="D125" s="7"/>
      <c r="E125" s="7"/>
      <c r="F125" s="7"/>
      <c r="G125" s="7"/>
      <c r="H125" s="7"/>
      <c r="I125" s="7"/>
      <c r="J125" s="7"/>
      <c r="K125" s="7"/>
      <c r="L125" s="7"/>
      <c r="M125" s="7"/>
      <c r="N125" s="7"/>
      <c r="O125" s="7"/>
      <c r="P125" s="7"/>
      <c r="Q125" s="7"/>
      <c r="R125" s="7"/>
      <c r="S125" s="7"/>
      <c r="T125" s="7"/>
      <c r="U125" s="7"/>
      <c r="V125" s="7"/>
      <c r="W125" s="7"/>
    </row>
    <row r="126" spans="1:23" x14ac:dyDescent="0.3">
      <c r="A126" s="5"/>
      <c r="B126" s="7"/>
      <c r="C126" s="7"/>
      <c r="D126" s="7"/>
      <c r="E126" s="7"/>
      <c r="F126" s="7"/>
      <c r="G126" s="7"/>
      <c r="H126" s="7"/>
      <c r="I126" s="7"/>
      <c r="J126" s="7"/>
      <c r="K126" s="7"/>
      <c r="L126" s="7"/>
      <c r="M126" s="7"/>
      <c r="N126" s="7"/>
      <c r="O126" s="7"/>
      <c r="P126" s="7"/>
      <c r="Q126" s="7"/>
      <c r="R126" s="7"/>
      <c r="S126" s="7"/>
      <c r="T126" s="7"/>
      <c r="U126" s="7"/>
      <c r="V126" s="7"/>
      <c r="W126" s="7"/>
    </row>
    <row r="127" spans="1:23" x14ac:dyDescent="0.3">
      <c r="A127" s="5"/>
      <c r="B127" s="7"/>
      <c r="C127" s="7"/>
      <c r="D127" s="7"/>
      <c r="E127" s="7"/>
      <c r="F127" s="7"/>
      <c r="G127" s="7"/>
      <c r="H127" s="7"/>
      <c r="I127" s="7"/>
      <c r="J127" s="7"/>
      <c r="K127" s="7"/>
      <c r="L127" s="7"/>
      <c r="M127" s="7"/>
      <c r="N127" s="7"/>
      <c r="O127" s="7"/>
      <c r="P127" s="7"/>
      <c r="Q127" s="7"/>
      <c r="R127" s="7"/>
      <c r="S127" s="7"/>
      <c r="T127" s="7"/>
      <c r="U127" s="7"/>
      <c r="V127" s="7"/>
      <c r="W127" s="7"/>
    </row>
    <row r="128" spans="1:23" x14ac:dyDescent="0.3">
      <c r="A128" s="5"/>
      <c r="B128" s="7"/>
      <c r="C128" s="7"/>
      <c r="D128" s="7"/>
      <c r="E128" s="7"/>
      <c r="F128" s="7"/>
      <c r="G128" s="7"/>
      <c r="H128" s="7"/>
      <c r="I128" s="7"/>
      <c r="J128" s="7"/>
      <c r="K128" s="7"/>
      <c r="L128" s="7"/>
      <c r="M128" s="7"/>
      <c r="N128" s="7"/>
      <c r="O128" s="7"/>
      <c r="P128" s="7"/>
      <c r="Q128" s="7"/>
      <c r="R128" s="7"/>
      <c r="S128" s="7"/>
      <c r="T128" s="7"/>
      <c r="U128" s="7"/>
      <c r="V128" s="7"/>
      <c r="W128" s="7"/>
    </row>
    <row r="129" spans="1:23" x14ac:dyDescent="0.3">
      <c r="A129" s="5"/>
      <c r="B129" s="7"/>
      <c r="C129" s="7"/>
      <c r="D129" s="7"/>
      <c r="E129" s="7"/>
      <c r="F129" s="7"/>
      <c r="G129" s="7"/>
      <c r="H129" s="7"/>
      <c r="I129" s="7"/>
      <c r="J129" s="7"/>
      <c r="K129" s="7"/>
      <c r="L129" s="7"/>
      <c r="M129" s="7"/>
      <c r="N129" s="7"/>
      <c r="O129" s="7"/>
      <c r="P129" s="7"/>
      <c r="Q129" s="7"/>
      <c r="R129" s="7"/>
      <c r="S129" s="7"/>
      <c r="T129" s="7"/>
      <c r="U129" s="7"/>
      <c r="V129" s="7"/>
      <c r="W129" s="7"/>
    </row>
    <row r="130" spans="1:23" x14ac:dyDescent="0.3">
      <c r="A130" s="5"/>
      <c r="B130" s="7"/>
      <c r="C130" s="7"/>
      <c r="D130" s="7"/>
      <c r="E130" s="7"/>
      <c r="F130" s="7"/>
      <c r="G130" s="7"/>
      <c r="H130" s="7"/>
      <c r="I130" s="7"/>
      <c r="J130" s="7"/>
      <c r="K130" s="7"/>
      <c r="L130" s="7"/>
      <c r="M130" s="7"/>
      <c r="N130" s="7"/>
      <c r="O130" s="7"/>
      <c r="P130" s="7"/>
      <c r="Q130" s="7"/>
      <c r="R130" s="7"/>
      <c r="S130" s="7"/>
      <c r="T130" s="7"/>
      <c r="U130" s="7"/>
      <c r="V130" s="7"/>
      <c r="W130" s="7"/>
    </row>
    <row r="131" spans="1:23" x14ac:dyDescent="0.3">
      <c r="A131" s="5"/>
      <c r="B131" s="7"/>
      <c r="C131" s="7"/>
      <c r="D131" s="7"/>
      <c r="E131" s="7"/>
      <c r="F131" s="7"/>
      <c r="G131" s="7"/>
      <c r="H131" s="7"/>
      <c r="I131" s="7"/>
      <c r="J131" s="7"/>
      <c r="K131" s="7"/>
      <c r="L131" s="7"/>
      <c r="M131" s="7"/>
      <c r="N131" s="7"/>
      <c r="O131" s="7"/>
      <c r="P131" s="7"/>
      <c r="Q131" s="7"/>
      <c r="R131" s="7"/>
      <c r="S131" s="7"/>
      <c r="T131" s="7"/>
      <c r="U131" s="7"/>
      <c r="V131" s="7"/>
      <c r="W131" s="7"/>
    </row>
    <row r="132" spans="1:23" x14ac:dyDescent="0.3">
      <c r="A132" s="5"/>
      <c r="B132" s="7"/>
      <c r="C132" s="7"/>
      <c r="D132" s="7"/>
      <c r="E132" s="7"/>
      <c r="F132" s="7"/>
      <c r="G132" s="7"/>
      <c r="H132" s="7"/>
      <c r="I132" s="7"/>
      <c r="J132" s="7"/>
      <c r="K132" s="7"/>
      <c r="L132" s="7"/>
      <c r="M132" s="7"/>
      <c r="N132" s="7"/>
      <c r="O132" s="7"/>
      <c r="P132" s="7"/>
      <c r="Q132" s="7"/>
      <c r="R132" s="7"/>
      <c r="S132" s="7"/>
      <c r="T132" s="7"/>
      <c r="U132" s="7"/>
      <c r="V132" s="7"/>
      <c r="W132" s="7"/>
    </row>
    <row r="133" spans="1:23" x14ac:dyDescent="0.3">
      <c r="A133" s="5"/>
      <c r="B133" s="7"/>
      <c r="C133" s="7"/>
      <c r="D133" s="7"/>
      <c r="E133" s="7"/>
      <c r="F133" s="7"/>
      <c r="G133" s="7"/>
      <c r="H133" s="7"/>
      <c r="I133" s="7"/>
      <c r="J133" s="7"/>
      <c r="K133" s="7"/>
      <c r="L133" s="7"/>
      <c r="M133" s="7"/>
      <c r="N133" s="7"/>
      <c r="O133" s="7"/>
      <c r="P133" s="7"/>
      <c r="Q133" s="7"/>
      <c r="R133" s="7"/>
      <c r="S133" s="7"/>
      <c r="T133" s="7"/>
      <c r="U133" s="7"/>
      <c r="V133" s="7"/>
      <c r="W133" s="7"/>
    </row>
    <row r="134" spans="1:23" x14ac:dyDescent="0.3">
      <c r="A134" s="5"/>
      <c r="B134" s="7"/>
      <c r="C134" s="7"/>
      <c r="D134" s="7"/>
      <c r="E134" s="7"/>
      <c r="F134" s="7"/>
      <c r="G134" s="7"/>
      <c r="H134" s="7"/>
      <c r="I134" s="7"/>
      <c r="J134" s="7"/>
      <c r="K134" s="7"/>
      <c r="L134" s="7"/>
      <c r="M134" s="7"/>
      <c r="N134" s="7"/>
      <c r="O134" s="7"/>
      <c r="P134" s="7"/>
      <c r="Q134" s="7"/>
      <c r="R134" s="7"/>
      <c r="S134" s="7"/>
      <c r="T134" s="7"/>
      <c r="U134" s="7"/>
      <c r="V134" s="7"/>
      <c r="W134" s="7"/>
    </row>
    <row r="135" spans="1:23" x14ac:dyDescent="0.3">
      <c r="A135" s="5"/>
      <c r="B135" s="7"/>
      <c r="C135" s="7"/>
      <c r="D135" s="7"/>
      <c r="E135" s="7"/>
      <c r="F135" s="7"/>
      <c r="G135" s="7"/>
      <c r="H135" s="7"/>
      <c r="I135" s="7"/>
      <c r="J135" s="7"/>
      <c r="K135" s="7"/>
      <c r="L135" s="7"/>
      <c r="M135" s="7"/>
      <c r="N135" s="7"/>
      <c r="O135" s="7"/>
      <c r="P135" s="7"/>
      <c r="Q135" s="7"/>
      <c r="R135" s="7"/>
      <c r="S135" s="7"/>
      <c r="T135" s="7"/>
      <c r="U135" s="7"/>
      <c r="V135" s="7"/>
      <c r="W135" s="7"/>
    </row>
    <row r="136" spans="1:23" x14ac:dyDescent="0.3">
      <c r="A136" s="5"/>
      <c r="B136" s="7"/>
      <c r="C136" s="7"/>
      <c r="D136" s="7"/>
      <c r="E136" s="7"/>
      <c r="F136" s="7"/>
      <c r="G136" s="7"/>
      <c r="H136" s="7"/>
      <c r="I136" s="7"/>
      <c r="J136" s="7"/>
      <c r="K136" s="7"/>
      <c r="L136" s="7"/>
      <c r="M136" s="7"/>
      <c r="N136" s="7"/>
      <c r="O136" s="7"/>
      <c r="P136" s="7"/>
      <c r="Q136" s="7"/>
      <c r="R136" s="7"/>
      <c r="S136" s="7"/>
      <c r="T136" s="7"/>
      <c r="U136" s="7"/>
      <c r="V136" s="7"/>
      <c r="W136" s="7"/>
    </row>
    <row r="137" spans="1:23" x14ac:dyDescent="0.3">
      <c r="A137" s="5"/>
      <c r="B137" s="7"/>
      <c r="C137" s="7"/>
      <c r="D137" s="7"/>
      <c r="E137" s="7"/>
      <c r="F137" s="7"/>
      <c r="G137" s="7"/>
      <c r="H137" s="7"/>
      <c r="I137" s="7"/>
      <c r="J137" s="7"/>
      <c r="K137" s="7"/>
      <c r="L137" s="7"/>
      <c r="M137" s="7"/>
      <c r="N137" s="7"/>
      <c r="O137" s="7"/>
      <c r="P137" s="7"/>
      <c r="Q137" s="7"/>
      <c r="R137" s="7"/>
      <c r="S137" s="7"/>
      <c r="T137" s="7"/>
      <c r="U137" s="7"/>
      <c r="V137" s="7"/>
      <c r="W137" s="7"/>
    </row>
    <row r="138" spans="1:23" x14ac:dyDescent="0.3">
      <c r="A138" s="5"/>
      <c r="B138" s="7"/>
      <c r="C138" s="7"/>
      <c r="D138" s="7"/>
      <c r="E138" s="7"/>
      <c r="F138" s="7"/>
      <c r="G138" s="7"/>
      <c r="H138" s="7"/>
      <c r="I138" s="7"/>
      <c r="J138" s="7"/>
      <c r="K138" s="7"/>
      <c r="L138" s="7"/>
      <c r="M138" s="7"/>
      <c r="N138" s="7"/>
      <c r="O138" s="7"/>
      <c r="P138" s="7"/>
      <c r="Q138" s="7"/>
      <c r="R138" s="7"/>
      <c r="S138" s="7"/>
      <c r="T138" s="7"/>
      <c r="U138" s="7"/>
      <c r="V138" s="7"/>
      <c r="W138" s="7"/>
    </row>
    <row r="139" spans="1:23" x14ac:dyDescent="0.3">
      <c r="A139" s="5"/>
      <c r="B139" s="7"/>
      <c r="C139" s="7"/>
      <c r="D139" s="7"/>
      <c r="E139" s="7"/>
      <c r="F139" s="7"/>
      <c r="G139" s="7"/>
      <c r="H139" s="7"/>
      <c r="I139" s="7"/>
      <c r="J139" s="7"/>
      <c r="K139" s="7"/>
      <c r="L139" s="7"/>
      <c r="M139" s="7"/>
      <c r="N139" s="7"/>
      <c r="O139" s="7"/>
      <c r="P139" s="7"/>
      <c r="Q139" s="7"/>
      <c r="R139" s="7"/>
      <c r="S139" s="7"/>
      <c r="T139" s="7"/>
      <c r="U139" s="7"/>
      <c r="V139" s="7"/>
      <c r="W139" s="7"/>
    </row>
    <row r="140" spans="1:23" x14ac:dyDescent="0.3">
      <c r="A140" s="5"/>
      <c r="B140" s="7"/>
      <c r="C140" s="7"/>
      <c r="D140" s="7"/>
      <c r="E140" s="7"/>
      <c r="F140" s="7"/>
      <c r="G140" s="7"/>
      <c r="H140" s="7"/>
      <c r="I140" s="7"/>
      <c r="J140" s="7"/>
      <c r="K140" s="7"/>
      <c r="L140" s="7"/>
      <c r="M140" s="7"/>
      <c r="N140" s="7"/>
      <c r="O140" s="7"/>
      <c r="P140" s="7"/>
      <c r="Q140" s="7"/>
      <c r="R140" s="7"/>
      <c r="S140" s="7"/>
      <c r="T140" s="7"/>
      <c r="U140" s="7"/>
      <c r="V140" s="7"/>
      <c r="W140" s="7"/>
    </row>
    <row r="141" spans="1:23" x14ac:dyDescent="0.3">
      <c r="A141" s="5"/>
      <c r="B141" s="7"/>
      <c r="C141" s="7"/>
      <c r="D141" s="7"/>
      <c r="E141" s="7"/>
      <c r="F141" s="7"/>
      <c r="G141" s="7"/>
      <c r="H141" s="7"/>
      <c r="I141" s="7"/>
      <c r="J141" s="7"/>
      <c r="K141" s="7"/>
      <c r="L141" s="7"/>
      <c r="M141" s="7"/>
      <c r="N141" s="7"/>
      <c r="O141" s="7"/>
      <c r="P141" s="7"/>
      <c r="Q141" s="7"/>
      <c r="R141" s="7"/>
      <c r="S141" s="7"/>
      <c r="T141" s="7"/>
      <c r="U141" s="7"/>
      <c r="V141" s="7"/>
      <c r="W141" s="7"/>
    </row>
    <row r="142" spans="1:23" x14ac:dyDescent="0.3">
      <c r="A142" s="5"/>
      <c r="B142" s="7"/>
      <c r="C142" s="7"/>
      <c r="D142" s="7"/>
      <c r="E142" s="7"/>
      <c r="F142" s="7"/>
      <c r="G142" s="7"/>
      <c r="H142" s="7"/>
      <c r="I142" s="7"/>
      <c r="J142" s="7"/>
      <c r="K142" s="7"/>
      <c r="L142" s="7"/>
      <c r="M142" s="7"/>
      <c r="N142" s="7"/>
      <c r="O142" s="7"/>
      <c r="P142" s="7"/>
      <c r="Q142" s="7"/>
      <c r="R142" s="7"/>
      <c r="S142" s="7"/>
      <c r="T142" s="7"/>
      <c r="U142" s="7"/>
      <c r="V142" s="7"/>
      <c r="W142" s="7"/>
    </row>
    <row r="143" spans="1:23" x14ac:dyDescent="0.3">
      <c r="A143" s="5"/>
      <c r="B143" s="7"/>
      <c r="C143" s="7"/>
      <c r="D143" s="7"/>
      <c r="E143" s="7"/>
      <c r="F143" s="7"/>
      <c r="G143" s="7"/>
      <c r="H143" s="7"/>
      <c r="I143" s="7"/>
      <c r="J143" s="7"/>
      <c r="K143" s="7"/>
      <c r="L143" s="7"/>
      <c r="M143" s="7"/>
      <c r="N143" s="7"/>
      <c r="O143" s="7"/>
      <c r="P143" s="7"/>
      <c r="Q143" s="7"/>
      <c r="R143" s="7"/>
      <c r="S143" s="7"/>
      <c r="T143" s="7"/>
      <c r="U143" s="7"/>
      <c r="V143" s="7"/>
      <c r="W143" s="7"/>
    </row>
    <row r="144" spans="1:23" x14ac:dyDescent="0.3">
      <c r="A144" s="5"/>
      <c r="B144" s="7"/>
      <c r="C144" s="7"/>
      <c r="D144" s="7"/>
      <c r="E144" s="7"/>
      <c r="F144" s="7"/>
      <c r="G144" s="7"/>
      <c r="H144" s="7"/>
      <c r="I144" s="7"/>
      <c r="J144" s="7"/>
      <c r="K144" s="7"/>
      <c r="L144" s="7"/>
      <c r="M144" s="7"/>
      <c r="N144" s="7"/>
      <c r="O144" s="7"/>
      <c r="P144" s="7"/>
      <c r="Q144" s="7"/>
      <c r="R144" s="7"/>
      <c r="S144" s="7"/>
      <c r="T144" s="7"/>
      <c r="U144" s="7"/>
      <c r="V144" s="7"/>
      <c r="W144" s="7"/>
    </row>
    <row r="145" spans="1:23" x14ac:dyDescent="0.3">
      <c r="A145" s="5"/>
      <c r="B145" s="7"/>
      <c r="C145" s="7"/>
      <c r="D145" s="7"/>
      <c r="E145" s="7"/>
      <c r="F145" s="7"/>
      <c r="G145" s="7"/>
      <c r="H145" s="7"/>
      <c r="I145" s="7"/>
      <c r="J145" s="7"/>
      <c r="K145" s="7"/>
      <c r="L145" s="7"/>
      <c r="M145" s="7"/>
      <c r="N145" s="7"/>
      <c r="O145" s="7"/>
      <c r="P145" s="7"/>
      <c r="Q145" s="7"/>
      <c r="R145" s="7"/>
      <c r="S145" s="7"/>
      <c r="T145" s="7"/>
      <c r="U145" s="7"/>
      <c r="V145" s="7"/>
      <c r="W145" s="7"/>
    </row>
    <row r="146" spans="1:23" x14ac:dyDescent="0.3">
      <c r="A146" s="5"/>
      <c r="B146" s="7"/>
      <c r="C146" s="7"/>
      <c r="D146" s="7"/>
      <c r="E146" s="7"/>
      <c r="F146" s="7"/>
      <c r="G146" s="7"/>
      <c r="H146" s="7"/>
      <c r="I146" s="7"/>
      <c r="J146" s="7"/>
      <c r="K146" s="7"/>
      <c r="L146" s="7"/>
      <c r="M146" s="7"/>
      <c r="N146" s="7"/>
      <c r="O146" s="7"/>
      <c r="P146" s="7"/>
      <c r="Q146" s="7"/>
      <c r="R146" s="7"/>
      <c r="S146" s="7"/>
      <c r="T146" s="7"/>
      <c r="U146" s="7"/>
      <c r="V146" s="7"/>
      <c r="W146" s="7"/>
    </row>
    <row r="147" spans="1:23" x14ac:dyDescent="0.3">
      <c r="A147" s="5"/>
      <c r="B147" s="7"/>
      <c r="C147" s="7"/>
      <c r="D147" s="7"/>
      <c r="E147" s="7"/>
      <c r="F147" s="7"/>
      <c r="G147" s="7"/>
      <c r="H147" s="7"/>
      <c r="I147" s="7"/>
      <c r="J147" s="7"/>
      <c r="K147" s="7"/>
      <c r="L147" s="7"/>
      <c r="M147" s="7"/>
      <c r="N147" s="7"/>
      <c r="O147" s="7"/>
      <c r="P147" s="7"/>
      <c r="Q147" s="7"/>
      <c r="R147" s="7"/>
      <c r="S147" s="7"/>
      <c r="T147" s="7"/>
      <c r="U147" s="7"/>
      <c r="V147" s="7"/>
      <c r="W147" s="7"/>
    </row>
    <row r="148" spans="1:23" x14ac:dyDescent="0.3">
      <c r="A148" s="5"/>
      <c r="B148" s="7"/>
      <c r="C148" s="7"/>
      <c r="D148" s="7"/>
      <c r="E148" s="7"/>
      <c r="F148" s="7"/>
      <c r="G148" s="7"/>
      <c r="H148" s="7"/>
      <c r="I148" s="7"/>
      <c r="J148" s="7"/>
      <c r="K148" s="7"/>
      <c r="L148" s="7"/>
      <c r="M148" s="7"/>
      <c r="N148" s="7"/>
      <c r="O148" s="7"/>
      <c r="P148" s="7"/>
      <c r="Q148" s="7"/>
      <c r="R148" s="7"/>
      <c r="S148" s="7"/>
      <c r="T148" s="7"/>
      <c r="U148" s="7"/>
      <c r="V148" s="7"/>
      <c r="W148" s="7"/>
    </row>
    <row r="149" spans="1:23" x14ac:dyDescent="0.3">
      <c r="A149" s="5"/>
      <c r="B149" s="7"/>
      <c r="C149" s="7"/>
      <c r="D149" s="7"/>
      <c r="E149" s="7"/>
      <c r="F149" s="7"/>
      <c r="G149" s="7"/>
      <c r="H149" s="7"/>
      <c r="I149" s="7"/>
      <c r="J149" s="7"/>
      <c r="K149" s="7"/>
      <c r="L149" s="7"/>
      <c r="M149" s="7"/>
      <c r="N149" s="7"/>
      <c r="O149" s="7"/>
      <c r="P149" s="7"/>
      <c r="Q149" s="7"/>
      <c r="R149" s="7"/>
      <c r="S149" s="7"/>
      <c r="T149" s="7"/>
      <c r="U149" s="7"/>
      <c r="V149" s="7"/>
      <c r="W149" s="7"/>
    </row>
    <row r="150" spans="1:23" x14ac:dyDescent="0.3">
      <c r="A150" s="5"/>
      <c r="B150" s="7"/>
      <c r="C150" s="7"/>
      <c r="D150" s="7"/>
      <c r="E150" s="7"/>
      <c r="F150" s="7"/>
      <c r="G150" s="7"/>
      <c r="H150" s="7"/>
      <c r="I150" s="7"/>
      <c r="J150" s="7"/>
      <c r="K150" s="7"/>
      <c r="L150" s="7"/>
      <c r="M150" s="7"/>
      <c r="N150" s="7"/>
      <c r="O150" s="7"/>
      <c r="P150" s="7"/>
      <c r="Q150" s="7"/>
      <c r="R150" s="7"/>
      <c r="S150" s="7"/>
      <c r="T150" s="7"/>
      <c r="U150" s="7"/>
      <c r="V150" s="7"/>
      <c r="W150" s="7"/>
    </row>
    <row r="151" spans="1:23" x14ac:dyDescent="0.3">
      <c r="A151" s="5"/>
      <c r="B151" s="7"/>
      <c r="C151" s="7"/>
      <c r="D151" s="7"/>
      <c r="E151" s="7"/>
      <c r="F151" s="7"/>
      <c r="G151" s="7"/>
      <c r="H151" s="7"/>
      <c r="I151" s="7"/>
      <c r="J151" s="7"/>
      <c r="K151" s="7"/>
      <c r="L151" s="7"/>
      <c r="M151" s="7"/>
      <c r="N151" s="7"/>
      <c r="O151" s="7"/>
      <c r="P151" s="7"/>
      <c r="Q151" s="7"/>
      <c r="R151" s="7"/>
      <c r="S151" s="7"/>
      <c r="T151" s="7"/>
      <c r="U151" s="7"/>
      <c r="V151" s="7"/>
      <c r="W151" s="7"/>
    </row>
    <row r="152" spans="1:23" x14ac:dyDescent="0.3">
      <c r="A152" s="5"/>
      <c r="B152" s="7"/>
      <c r="C152" s="7"/>
      <c r="D152" s="7"/>
      <c r="E152" s="7"/>
      <c r="F152" s="7"/>
      <c r="G152" s="7"/>
      <c r="H152" s="7"/>
      <c r="I152" s="7"/>
      <c r="J152" s="7"/>
      <c r="K152" s="7"/>
      <c r="L152" s="7"/>
      <c r="M152" s="7"/>
      <c r="N152" s="7"/>
      <c r="O152" s="7"/>
      <c r="P152" s="7"/>
      <c r="Q152" s="7"/>
      <c r="R152" s="7"/>
      <c r="S152" s="7"/>
      <c r="T152" s="7"/>
      <c r="U152" s="7"/>
      <c r="V152" s="7"/>
      <c r="W152" s="7"/>
    </row>
    <row r="153" spans="1:23" x14ac:dyDescent="0.3">
      <c r="A153" s="5"/>
      <c r="B153" s="7"/>
      <c r="C153" s="7"/>
      <c r="D153" s="7"/>
      <c r="E153" s="7"/>
      <c r="F153" s="7"/>
      <c r="G153" s="7"/>
      <c r="H153" s="7"/>
      <c r="I153" s="7"/>
      <c r="J153" s="7"/>
      <c r="K153" s="7"/>
      <c r="L153" s="7"/>
      <c r="M153" s="7"/>
      <c r="N153" s="7"/>
      <c r="O153" s="7"/>
      <c r="P153" s="7"/>
      <c r="Q153" s="7"/>
      <c r="R153" s="7"/>
      <c r="S153" s="7"/>
      <c r="T153" s="7"/>
      <c r="U153" s="7"/>
      <c r="V153" s="7"/>
      <c r="W153" s="7"/>
    </row>
    <row r="154" spans="1:23" x14ac:dyDescent="0.3">
      <c r="A154" s="5"/>
      <c r="B154" s="7"/>
      <c r="C154" s="7"/>
      <c r="D154" s="7"/>
      <c r="E154" s="7"/>
      <c r="F154" s="7"/>
      <c r="G154" s="7"/>
      <c r="H154" s="7"/>
      <c r="I154" s="7"/>
      <c r="J154" s="7"/>
      <c r="K154" s="7"/>
      <c r="L154" s="7"/>
      <c r="M154" s="7"/>
      <c r="N154" s="7"/>
      <c r="O154" s="7"/>
      <c r="P154" s="7"/>
      <c r="Q154" s="7"/>
      <c r="R154" s="7"/>
      <c r="S154" s="7"/>
      <c r="T154" s="7"/>
      <c r="U154" s="7"/>
      <c r="V154" s="7"/>
      <c r="W154" s="7"/>
    </row>
    <row r="155" spans="1:23" x14ac:dyDescent="0.3">
      <c r="A155" s="5"/>
      <c r="B155" s="7"/>
      <c r="C155" s="7"/>
      <c r="D155" s="7"/>
      <c r="E155" s="7"/>
      <c r="F155" s="7"/>
      <c r="G155" s="7"/>
      <c r="H155" s="7"/>
      <c r="I155" s="7"/>
      <c r="J155" s="7"/>
      <c r="K155" s="7"/>
      <c r="L155" s="7"/>
      <c r="M155" s="7"/>
      <c r="N155" s="7"/>
      <c r="O155" s="7"/>
      <c r="P155" s="7"/>
      <c r="Q155" s="7"/>
      <c r="R155" s="7"/>
      <c r="S155" s="7"/>
      <c r="T155" s="7"/>
      <c r="U155" s="7"/>
      <c r="V155" s="7"/>
      <c r="W155" s="7"/>
    </row>
    <row r="156" spans="1:23" x14ac:dyDescent="0.3">
      <c r="A156" s="5"/>
      <c r="B156" s="7"/>
      <c r="C156" s="7"/>
      <c r="D156" s="7"/>
      <c r="E156" s="7"/>
      <c r="F156" s="7"/>
      <c r="G156" s="7"/>
      <c r="H156" s="7"/>
      <c r="I156" s="7"/>
      <c r="J156" s="7"/>
      <c r="K156" s="7"/>
      <c r="L156" s="7"/>
      <c r="M156" s="7"/>
      <c r="N156" s="7"/>
      <c r="O156" s="7"/>
      <c r="P156" s="7"/>
      <c r="Q156" s="7"/>
      <c r="R156" s="7"/>
      <c r="S156" s="7"/>
      <c r="T156" s="7"/>
      <c r="U156" s="7"/>
      <c r="V156" s="7"/>
      <c r="W156" s="7"/>
    </row>
    <row r="157" spans="1:23" x14ac:dyDescent="0.3">
      <c r="A157" s="5"/>
      <c r="B157" s="7"/>
      <c r="C157" s="7"/>
      <c r="D157" s="7"/>
      <c r="E157" s="7"/>
      <c r="F157" s="7"/>
      <c r="G157" s="7"/>
      <c r="H157" s="7"/>
      <c r="I157" s="7"/>
      <c r="J157" s="7"/>
      <c r="K157" s="7"/>
      <c r="L157" s="7"/>
      <c r="M157" s="7"/>
      <c r="N157" s="7"/>
      <c r="O157" s="7"/>
      <c r="P157" s="7"/>
      <c r="Q157" s="7"/>
      <c r="R157" s="7"/>
      <c r="S157" s="7"/>
      <c r="T157" s="7"/>
      <c r="U157" s="7"/>
      <c r="V157" s="7"/>
      <c r="W157" s="7"/>
    </row>
    <row r="158" spans="1:23" x14ac:dyDescent="0.3">
      <c r="A158" s="5"/>
      <c r="B158" s="7"/>
      <c r="C158" s="7"/>
      <c r="D158" s="7"/>
      <c r="E158" s="7"/>
      <c r="F158" s="7"/>
      <c r="G158" s="7"/>
      <c r="H158" s="7"/>
      <c r="I158" s="7"/>
      <c r="J158" s="7"/>
      <c r="K158" s="7"/>
      <c r="L158" s="7"/>
      <c r="M158" s="7"/>
      <c r="N158" s="7"/>
      <c r="O158" s="7"/>
      <c r="P158" s="7"/>
      <c r="Q158" s="7"/>
      <c r="R158" s="7"/>
      <c r="S158" s="7"/>
      <c r="T158" s="7"/>
      <c r="U158" s="7"/>
      <c r="V158" s="7"/>
      <c r="W158" s="7"/>
    </row>
    <row r="159" spans="1:23" x14ac:dyDescent="0.3">
      <c r="A159" s="5"/>
      <c r="B159" s="7"/>
      <c r="C159" s="7"/>
      <c r="D159" s="7"/>
      <c r="E159" s="7"/>
      <c r="F159" s="7"/>
      <c r="G159" s="7"/>
      <c r="H159" s="7"/>
      <c r="I159" s="7"/>
      <c r="J159" s="7"/>
      <c r="K159" s="7"/>
      <c r="L159" s="7"/>
      <c r="M159" s="7"/>
      <c r="N159" s="7"/>
      <c r="O159" s="7"/>
      <c r="P159" s="7"/>
      <c r="Q159" s="7"/>
      <c r="R159" s="7"/>
      <c r="S159" s="7"/>
      <c r="T159" s="7"/>
      <c r="U159" s="7"/>
      <c r="V159" s="7"/>
      <c r="W159" s="7"/>
    </row>
    <row r="160" spans="1:23" x14ac:dyDescent="0.3">
      <c r="A160" s="5"/>
      <c r="B160" s="7"/>
      <c r="C160" s="7"/>
      <c r="D160" s="7"/>
      <c r="E160" s="7"/>
      <c r="F160" s="7"/>
      <c r="G160" s="7"/>
      <c r="H160" s="7"/>
      <c r="I160" s="7"/>
      <c r="J160" s="7"/>
      <c r="K160" s="7"/>
      <c r="L160" s="7"/>
      <c r="M160" s="7"/>
      <c r="N160" s="7"/>
      <c r="O160" s="7"/>
      <c r="P160" s="7"/>
      <c r="Q160" s="7"/>
      <c r="R160" s="7"/>
      <c r="S160" s="7"/>
      <c r="T160" s="7"/>
      <c r="U160" s="7"/>
      <c r="V160" s="7"/>
      <c r="W160" s="7"/>
    </row>
    <row r="161" spans="1:23" x14ac:dyDescent="0.3">
      <c r="A161" s="5"/>
      <c r="B161" s="7"/>
      <c r="C161" s="7"/>
      <c r="D161" s="7"/>
      <c r="E161" s="7"/>
      <c r="F161" s="7"/>
      <c r="G161" s="7"/>
      <c r="H161" s="7"/>
      <c r="I161" s="7"/>
      <c r="J161" s="7"/>
      <c r="K161" s="7"/>
      <c r="L161" s="7"/>
      <c r="M161" s="7"/>
      <c r="N161" s="7"/>
      <c r="O161" s="7"/>
      <c r="P161" s="7"/>
      <c r="Q161" s="7"/>
      <c r="R161" s="7"/>
      <c r="S161" s="7"/>
      <c r="T161" s="7"/>
      <c r="U161" s="7"/>
      <c r="V161" s="7"/>
      <c r="W161" s="7"/>
    </row>
    <row r="162" spans="1:23" x14ac:dyDescent="0.3">
      <c r="A162" s="5"/>
      <c r="B162" s="7"/>
      <c r="C162" s="7"/>
      <c r="D162" s="7"/>
      <c r="E162" s="7"/>
      <c r="F162" s="7"/>
      <c r="G162" s="7"/>
      <c r="H162" s="7"/>
      <c r="I162" s="7"/>
      <c r="J162" s="7"/>
      <c r="K162" s="7"/>
      <c r="L162" s="7"/>
      <c r="M162" s="7"/>
      <c r="N162" s="7"/>
      <c r="O162" s="7"/>
      <c r="P162" s="7"/>
      <c r="Q162" s="7"/>
      <c r="R162" s="7"/>
      <c r="S162" s="7"/>
      <c r="T162" s="7"/>
      <c r="U162" s="7"/>
      <c r="V162" s="7"/>
      <c r="W162" s="7"/>
    </row>
    <row r="163" spans="1:23" x14ac:dyDescent="0.3">
      <c r="A163" s="5"/>
      <c r="B163" s="7"/>
      <c r="C163" s="7"/>
      <c r="D163" s="7"/>
      <c r="E163" s="7"/>
      <c r="F163" s="7"/>
      <c r="G163" s="7"/>
      <c r="H163" s="7"/>
      <c r="I163" s="7"/>
      <c r="J163" s="7"/>
      <c r="K163" s="7"/>
      <c r="L163" s="7"/>
      <c r="M163" s="7"/>
      <c r="N163" s="7"/>
      <c r="O163" s="7"/>
      <c r="P163" s="7"/>
      <c r="Q163" s="7"/>
      <c r="R163" s="7"/>
      <c r="S163" s="7"/>
      <c r="T163" s="7"/>
      <c r="U163" s="7"/>
      <c r="V163" s="7"/>
      <c r="W163" s="7"/>
    </row>
    <row r="164" spans="1:23" x14ac:dyDescent="0.3">
      <c r="A164" s="5"/>
      <c r="B164" s="7"/>
      <c r="C164" s="7"/>
      <c r="D164" s="7"/>
      <c r="E164" s="7"/>
      <c r="F164" s="7"/>
      <c r="G164" s="7"/>
      <c r="H164" s="7"/>
      <c r="I164" s="7"/>
      <c r="J164" s="7"/>
      <c r="K164" s="7"/>
      <c r="L164" s="7"/>
      <c r="M164" s="7"/>
      <c r="N164" s="7"/>
      <c r="O164" s="7"/>
      <c r="P164" s="7"/>
      <c r="Q164" s="7"/>
      <c r="R164" s="7"/>
      <c r="S164" s="7"/>
      <c r="T164" s="7"/>
      <c r="U164" s="7"/>
      <c r="V164" s="7"/>
      <c r="W164" s="7"/>
    </row>
    <row r="165" spans="1:23" x14ac:dyDescent="0.3">
      <c r="A165" s="5"/>
      <c r="B165" s="7"/>
      <c r="C165" s="7"/>
      <c r="D165" s="7"/>
      <c r="E165" s="7"/>
      <c r="F165" s="7"/>
      <c r="G165" s="7"/>
      <c r="H165" s="7"/>
      <c r="I165" s="7"/>
      <c r="J165" s="7"/>
      <c r="K165" s="7"/>
      <c r="L165" s="7"/>
      <c r="M165" s="7"/>
      <c r="N165" s="7"/>
      <c r="O165" s="7"/>
      <c r="P165" s="7"/>
      <c r="Q165" s="7"/>
      <c r="R165" s="7"/>
      <c r="S165" s="7"/>
      <c r="T165" s="7"/>
      <c r="U165" s="7"/>
      <c r="V165" s="7"/>
      <c r="W165" s="7"/>
    </row>
    <row r="166" spans="1:23" x14ac:dyDescent="0.3">
      <c r="A166" s="5"/>
      <c r="B166" s="7"/>
      <c r="C166" s="7"/>
      <c r="D166" s="7"/>
      <c r="E166" s="7"/>
      <c r="F166" s="7"/>
      <c r="G166" s="7"/>
      <c r="H166" s="7"/>
      <c r="I166" s="7"/>
      <c r="J166" s="7"/>
      <c r="K166" s="7"/>
      <c r="L166" s="7"/>
      <c r="M166" s="7"/>
      <c r="N166" s="7"/>
      <c r="O166" s="7"/>
      <c r="P166" s="7"/>
      <c r="Q166" s="7"/>
      <c r="R166" s="7"/>
      <c r="S166" s="7"/>
      <c r="T166" s="7"/>
      <c r="U166" s="7"/>
      <c r="V166" s="7"/>
      <c r="W166" s="7"/>
    </row>
    <row r="167" spans="1:23" x14ac:dyDescent="0.3">
      <c r="A167" s="5"/>
      <c r="B167" s="7"/>
      <c r="C167" s="7"/>
      <c r="D167" s="7"/>
      <c r="E167" s="7"/>
      <c r="F167" s="7"/>
      <c r="G167" s="7"/>
      <c r="H167" s="7"/>
      <c r="I167" s="7"/>
      <c r="J167" s="7"/>
      <c r="K167" s="7"/>
      <c r="L167" s="7"/>
      <c r="M167" s="7"/>
      <c r="N167" s="7"/>
      <c r="O167" s="7"/>
      <c r="P167" s="7"/>
      <c r="Q167" s="7"/>
      <c r="R167" s="7"/>
      <c r="S167" s="7"/>
      <c r="T167" s="7"/>
      <c r="U167" s="7"/>
      <c r="V167" s="7"/>
      <c r="W167" s="7"/>
    </row>
    <row r="168" spans="1:23" x14ac:dyDescent="0.3">
      <c r="A168" s="5"/>
      <c r="B168" s="7"/>
      <c r="C168" s="7"/>
      <c r="D168" s="7"/>
      <c r="E168" s="7"/>
      <c r="F168" s="7"/>
      <c r="G168" s="7"/>
      <c r="H168" s="7"/>
      <c r="I168" s="7"/>
      <c r="J168" s="7"/>
      <c r="K168" s="7"/>
      <c r="L168" s="7"/>
      <c r="M168" s="7"/>
      <c r="N168" s="7"/>
      <c r="O168" s="7"/>
      <c r="P168" s="7"/>
      <c r="Q168" s="7"/>
      <c r="R168" s="7"/>
      <c r="S168" s="7"/>
      <c r="T168" s="7"/>
      <c r="U168" s="7"/>
      <c r="V168" s="7"/>
      <c r="W168" s="7"/>
    </row>
    <row r="169" spans="1:23" x14ac:dyDescent="0.3">
      <c r="A169" s="5"/>
      <c r="B169" s="7"/>
      <c r="C169" s="7"/>
      <c r="D169" s="7"/>
      <c r="E169" s="7"/>
      <c r="F169" s="7"/>
      <c r="G169" s="7"/>
      <c r="H169" s="7"/>
      <c r="I169" s="7"/>
      <c r="J169" s="7"/>
      <c r="K169" s="7"/>
      <c r="L169" s="7"/>
      <c r="M169" s="7"/>
      <c r="N169" s="7"/>
      <c r="O169" s="7"/>
      <c r="P169" s="7"/>
      <c r="Q169" s="7"/>
      <c r="R169" s="7"/>
      <c r="S169" s="7"/>
      <c r="T169" s="7"/>
      <c r="U169" s="7"/>
      <c r="V169" s="7"/>
      <c r="W169" s="7"/>
    </row>
    <row r="170" spans="1:23" x14ac:dyDescent="0.3">
      <c r="A170" s="5"/>
      <c r="B170" s="7"/>
      <c r="C170" s="7"/>
      <c r="D170" s="7"/>
      <c r="E170" s="7"/>
      <c r="F170" s="7"/>
      <c r="G170" s="7"/>
      <c r="H170" s="7"/>
      <c r="I170" s="7"/>
      <c r="J170" s="7"/>
      <c r="K170" s="7"/>
      <c r="L170" s="7"/>
      <c r="M170" s="7"/>
      <c r="N170" s="7"/>
      <c r="O170" s="7"/>
      <c r="P170" s="7"/>
      <c r="Q170" s="7"/>
      <c r="R170" s="7"/>
      <c r="S170" s="7"/>
      <c r="T170" s="7"/>
      <c r="U170" s="7"/>
      <c r="V170" s="7"/>
      <c r="W170" s="7"/>
    </row>
    <row r="171" spans="1:23" x14ac:dyDescent="0.3">
      <c r="A171" s="5"/>
      <c r="B171" s="7"/>
      <c r="C171" s="7"/>
      <c r="D171" s="7"/>
      <c r="E171" s="7"/>
      <c r="F171" s="7"/>
      <c r="G171" s="7"/>
      <c r="H171" s="7"/>
      <c r="I171" s="7"/>
      <c r="J171" s="7"/>
      <c r="K171" s="7"/>
      <c r="L171" s="7"/>
      <c r="M171" s="7"/>
      <c r="N171" s="7"/>
      <c r="O171" s="7"/>
      <c r="P171" s="7"/>
      <c r="Q171" s="7"/>
      <c r="R171" s="7"/>
      <c r="S171" s="7"/>
      <c r="T171" s="7"/>
      <c r="U171" s="7"/>
      <c r="V171" s="7"/>
      <c r="W171" s="7"/>
    </row>
    <row r="172" spans="1:23" x14ac:dyDescent="0.3">
      <c r="A172" s="5"/>
      <c r="B172" s="7"/>
      <c r="C172" s="7"/>
      <c r="D172" s="7"/>
      <c r="E172" s="7"/>
      <c r="F172" s="7"/>
      <c r="G172" s="7"/>
      <c r="H172" s="7"/>
      <c r="I172" s="7"/>
      <c r="J172" s="7"/>
      <c r="K172" s="7"/>
      <c r="L172" s="7"/>
      <c r="M172" s="7"/>
      <c r="N172" s="7"/>
      <c r="O172" s="7"/>
      <c r="P172" s="7"/>
      <c r="Q172" s="7"/>
      <c r="R172" s="7"/>
      <c r="S172" s="7"/>
      <c r="T172" s="7"/>
      <c r="U172" s="7"/>
      <c r="V172" s="7"/>
      <c r="W172" s="7"/>
    </row>
    <row r="173" spans="1:23" x14ac:dyDescent="0.3">
      <c r="A173" s="5"/>
      <c r="B173" s="7"/>
      <c r="C173" s="7"/>
      <c r="D173" s="7"/>
      <c r="E173" s="7"/>
      <c r="F173" s="7"/>
      <c r="G173" s="7"/>
      <c r="H173" s="7"/>
      <c r="I173" s="7"/>
      <c r="J173" s="7"/>
      <c r="K173" s="7"/>
      <c r="L173" s="7"/>
      <c r="M173" s="7"/>
      <c r="N173" s="7"/>
      <c r="O173" s="7"/>
      <c r="P173" s="7"/>
      <c r="Q173" s="7"/>
      <c r="R173" s="7"/>
      <c r="S173" s="7"/>
      <c r="T173" s="7"/>
      <c r="U173" s="7"/>
      <c r="V173" s="7"/>
      <c r="W173" s="7"/>
    </row>
    <row r="174" spans="1:23" x14ac:dyDescent="0.3">
      <c r="A174" s="5"/>
      <c r="B174" s="7"/>
      <c r="C174" s="7"/>
      <c r="D174" s="7"/>
      <c r="E174" s="7"/>
      <c r="F174" s="7"/>
      <c r="G174" s="7"/>
      <c r="H174" s="7"/>
      <c r="I174" s="7"/>
      <c r="J174" s="7"/>
      <c r="K174" s="7"/>
      <c r="L174" s="7"/>
      <c r="M174" s="7"/>
      <c r="N174" s="7"/>
      <c r="O174" s="7"/>
      <c r="P174" s="7"/>
      <c r="Q174" s="7"/>
      <c r="R174" s="7"/>
      <c r="S174" s="7"/>
      <c r="T174" s="7"/>
      <c r="U174" s="7"/>
      <c r="V174" s="7"/>
      <c r="W174" s="7"/>
    </row>
    <row r="175" spans="1:23" x14ac:dyDescent="0.3">
      <c r="A175" s="5"/>
      <c r="B175" s="7"/>
      <c r="C175" s="7"/>
      <c r="D175" s="7"/>
      <c r="E175" s="7"/>
      <c r="F175" s="7"/>
      <c r="G175" s="7"/>
      <c r="H175" s="7"/>
      <c r="I175" s="7"/>
      <c r="J175" s="7"/>
      <c r="K175" s="7"/>
      <c r="L175" s="7"/>
      <c r="M175" s="7"/>
      <c r="N175" s="7"/>
      <c r="O175" s="7"/>
      <c r="P175" s="7"/>
      <c r="Q175" s="7"/>
      <c r="R175" s="7"/>
      <c r="S175" s="7"/>
      <c r="T175" s="7"/>
      <c r="U175" s="7"/>
      <c r="V175" s="7"/>
      <c r="W175" s="7"/>
    </row>
    <row r="176" spans="1:23" x14ac:dyDescent="0.3">
      <c r="A176" s="5"/>
      <c r="B176" s="7"/>
      <c r="C176" s="7"/>
      <c r="D176" s="7"/>
      <c r="E176" s="7"/>
      <c r="F176" s="7"/>
      <c r="G176" s="7"/>
      <c r="H176" s="7"/>
      <c r="I176" s="7"/>
      <c r="J176" s="7"/>
      <c r="K176" s="7"/>
      <c r="L176" s="7"/>
      <c r="M176" s="7"/>
      <c r="N176" s="7"/>
      <c r="O176" s="7"/>
      <c r="P176" s="7"/>
      <c r="Q176" s="7"/>
      <c r="R176" s="7"/>
      <c r="S176" s="7"/>
      <c r="T176" s="7"/>
      <c r="U176" s="7"/>
      <c r="V176" s="7"/>
      <c r="W176" s="7"/>
    </row>
    <row r="177" spans="1:23" x14ac:dyDescent="0.3">
      <c r="A177" s="5"/>
      <c r="B177" s="7"/>
      <c r="C177" s="7"/>
      <c r="D177" s="7"/>
      <c r="E177" s="7"/>
      <c r="F177" s="7"/>
      <c r="G177" s="7"/>
      <c r="H177" s="7"/>
      <c r="I177" s="7"/>
      <c r="J177" s="7"/>
      <c r="K177" s="7"/>
      <c r="L177" s="7"/>
      <c r="M177" s="7"/>
      <c r="N177" s="7"/>
      <c r="O177" s="7"/>
      <c r="P177" s="7"/>
      <c r="Q177" s="7"/>
      <c r="R177" s="7"/>
      <c r="S177" s="7"/>
      <c r="T177" s="7"/>
      <c r="U177" s="7"/>
      <c r="V177" s="7"/>
      <c r="W177" s="7"/>
    </row>
    <row r="178" spans="1:23" x14ac:dyDescent="0.3">
      <c r="A178" s="5"/>
      <c r="B178" s="7"/>
      <c r="C178" s="7"/>
      <c r="D178" s="7"/>
      <c r="E178" s="7"/>
      <c r="F178" s="7"/>
      <c r="G178" s="7"/>
      <c r="H178" s="7"/>
      <c r="I178" s="7"/>
      <c r="J178" s="7"/>
      <c r="K178" s="7"/>
      <c r="L178" s="7"/>
      <c r="M178" s="7"/>
      <c r="N178" s="7"/>
      <c r="O178" s="7"/>
      <c r="P178" s="7"/>
      <c r="Q178" s="7"/>
      <c r="R178" s="7"/>
      <c r="S178" s="7"/>
      <c r="T178" s="7"/>
      <c r="U178" s="7"/>
      <c r="V178" s="7"/>
      <c r="W178" s="7"/>
    </row>
    <row r="179" spans="1:23" x14ac:dyDescent="0.3">
      <c r="A179" s="5"/>
      <c r="B179" s="7"/>
      <c r="C179" s="7"/>
      <c r="D179" s="7"/>
      <c r="E179" s="7"/>
      <c r="F179" s="7"/>
      <c r="G179" s="7"/>
      <c r="H179" s="7"/>
      <c r="I179" s="7"/>
      <c r="J179" s="7"/>
      <c r="K179" s="7"/>
      <c r="L179" s="7"/>
      <c r="M179" s="7"/>
      <c r="N179" s="7"/>
      <c r="O179" s="7"/>
      <c r="P179" s="7"/>
      <c r="Q179" s="7"/>
      <c r="R179" s="7"/>
      <c r="S179" s="7"/>
      <c r="T179" s="7"/>
      <c r="U179" s="7"/>
      <c r="V179" s="7"/>
      <c r="W179" s="7"/>
    </row>
    <row r="180" spans="1:23" x14ac:dyDescent="0.3">
      <c r="A180" s="5"/>
      <c r="B180" s="7"/>
      <c r="C180" s="7"/>
      <c r="D180" s="7"/>
      <c r="E180" s="7"/>
      <c r="F180" s="7"/>
      <c r="G180" s="7"/>
      <c r="H180" s="7"/>
      <c r="I180" s="7"/>
      <c r="J180" s="7"/>
      <c r="K180" s="7"/>
      <c r="L180" s="7"/>
      <c r="M180" s="7"/>
      <c r="N180" s="7"/>
      <c r="O180" s="7"/>
      <c r="P180" s="7"/>
      <c r="Q180" s="7"/>
      <c r="R180" s="7"/>
      <c r="S180" s="7"/>
      <c r="T180" s="7"/>
      <c r="U180" s="7"/>
      <c r="V180" s="7"/>
      <c r="W180" s="7"/>
    </row>
    <row r="181" spans="1:23" x14ac:dyDescent="0.3">
      <c r="A181" s="5"/>
      <c r="B181" s="7"/>
      <c r="C181" s="7"/>
      <c r="D181" s="7"/>
      <c r="E181" s="7"/>
      <c r="F181" s="7"/>
      <c r="G181" s="7"/>
      <c r="H181" s="7"/>
      <c r="I181" s="7"/>
      <c r="J181" s="7"/>
      <c r="K181" s="7"/>
      <c r="L181" s="7"/>
      <c r="M181" s="7"/>
      <c r="N181" s="7"/>
      <c r="O181" s="7"/>
      <c r="P181" s="7"/>
      <c r="Q181" s="7"/>
      <c r="R181" s="7"/>
      <c r="S181" s="7"/>
      <c r="T181" s="7"/>
      <c r="U181" s="7"/>
      <c r="V181" s="7"/>
      <c r="W181" s="7"/>
    </row>
    <row r="182" spans="1:23" x14ac:dyDescent="0.3">
      <c r="A182" s="5"/>
      <c r="B182" s="7"/>
      <c r="C182" s="7"/>
      <c r="D182" s="7"/>
      <c r="E182" s="7"/>
      <c r="F182" s="7"/>
      <c r="G182" s="7"/>
      <c r="H182" s="7"/>
      <c r="I182" s="7"/>
      <c r="J182" s="7"/>
      <c r="K182" s="7"/>
      <c r="L182" s="7"/>
      <c r="M182" s="7"/>
      <c r="N182" s="7"/>
      <c r="O182" s="7"/>
      <c r="P182" s="7"/>
      <c r="Q182" s="7"/>
      <c r="R182" s="7"/>
      <c r="S182" s="7"/>
      <c r="T182" s="7"/>
      <c r="U182" s="7"/>
      <c r="V182" s="7"/>
      <c r="W182" s="7"/>
    </row>
    <row r="183" spans="1:23" x14ac:dyDescent="0.3">
      <c r="A183" s="5"/>
      <c r="B183" s="7"/>
      <c r="C183" s="7"/>
      <c r="D183" s="7"/>
      <c r="E183" s="7"/>
      <c r="F183" s="7"/>
      <c r="G183" s="7"/>
      <c r="H183" s="7"/>
      <c r="I183" s="7"/>
      <c r="J183" s="7"/>
      <c r="K183" s="7"/>
      <c r="L183" s="7"/>
      <c r="M183" s="7"/>
      <c r="N183" s="7"/>
      <c r="O183" s="7"/>
      <c r="P183" s="7"/>
      <c r="Q183" s="7"/>
      <c r="R183" s="7"/>
      <c r="S183" s="7"/>
      <c r="T183" s="7"/>
      <c r="U183" s="7"/>
      <c r="V183" s="7"/>
      <c r="W183" s="7"/>
    </row>
    <row r="184" spans="1:23" x14ac:dyDescent="0.3">
      <c r="A184" s="5"/>
      <c r="B184" s="7"/>
      <c r="C184" s="7"/>
      <c r="D184" s="7"/>
      <c r="E184" s="7"/>
      <c r="F184" s="7"/>
      <c r="G184" s="7"/>
      <c r="H184" s="7"/>
      <c r="I184" s="7"/>
      <c r="J184" s="7"/>
      <c r="K184" s="7"/>
      <c r="L184" s="7"/>
      <c r="M184" s="7"/>
      <c r="N184" s="7"/>
      <c r="O184" s="7"/>
      <c r="P184" s="7"/>
      <c r="Q184" s="7"/>
      <c r="R184" s="7"/>
      <c r="S184" s="7"/>
      <c r="T184" s="7"/>
      <c r="U184" s="7"/>
      <c r="V184" s="7"/>
      <c r="W184" s="7"/>
    </row>
    <row r="185" spans="1:23" x14ac:dyDescent="0.3">
      <c r="A185" s="5"/>
      <c r="B185" s="7"/>
      <c r="C185" s="7"/>
      <c r="D185" s="7"/>
      <c r="E185" s="7"/>
      <c r="F185" s="7"/>
      <c r="G185" s="7"/>
      <c r="H185" s="7"/>
      <c r="I185" s="7"/>
      <c r="J185" s="7"/>
      <c r="K185" s="7"/>
      <c r="L185" s="7"/>
      <c r="M185" s="7"/>
      <c r="N185" s="7"/>
      <c r="O185" s="7"/>
      <c r="P185" s="7"/>
      <c r="Q185" s="7"/>
      <c r="R185" s="7"/>
      <c r="S185" s="7"/>
      <c r="T185" s="7"/>
      <c r="U185" s="7"/>
      <c r="V185" s="7"/>
      <c r="W185" s="7"/>
    </row>
    <row r="186" spans="1:23" x14ac:dyDescent="0.3">
      <c r="A186" s="5"/>
      <c r="B186" s="7"/>
      <c r="C186" s="7"/>
      <c r="D186" s="7"/>
      <c r="E186" s="7"/>
      <c r="F186" s="7"/>
      <c r="G186" s="7"/>
      <c r="H186" s="7"/>
      <c r="I186" s="7"/>
      <c r="J186" s="7"/>
      <c r="K186" s="7"/>
      <c r="L186" s="7"/>
      <c r="M186" s="7"/>
      <c r="N186" s="7"/>
      <c r="O186" s="7"/>
      <c r="P186" s="7"/>
      <c r="Q186" s="7"/>
      <c r="R186" s="7"/>
      <c r="S186" s="7"/>
      <c r="T186" s="7"/>
      <c r="U186" s="7"/>
      <c r="V186" s="7"/>
      <c r="W186" s="7"/>
    </row>
    <row r="187" spans="1:23" x14ac:dyDescent="0.3">
      <c r="A187" s="5"/>
      <c r="B187" s="7"/>
      <c r="C187" s="7"/>
      <c r="D187" s="7"/>
      <c r="E187" s="7"/>
      <c r="F187" s="7"/>
      <c r="G187" s="7"/>
      <c r="H187" s="7"/>
      <c r="I187" s="7"/>
      <c r="J187" s="7"/>
      <c r="K187" s="7"/>
      <c r="L187" s="7"/>
      <c r="M187" s="7"/>
      <c r="N187" s="7"/>
      <c r="O187" s="7"/>
      <c r="P187" s="7"/>
      <c r="Q187" s="7"/>
      <c r="R187" s="7"/>
      <c r="S187" s="7"/>
      <c r="T187" s="7"/>
      <c r="U187" s="7"/>
      <c r="V187" s="7"/>
      <c r="W187" s="7"/>
    </row>
    <row r="188" spans="1:23" x14ac:dyDescent="0.3">
      <c r="A188" s="5"/>
      <c r="B188" s="7"/>
      <c r="C188" s="7"/>
      <c r="D188" s="7"/>
      <c r="E188" s="7"/>
      <c r="F188" s="7"/>
      <c r="G188" s="7"/>
      <c r="H188" s="7"/>
      <c r="I188" s="7"/>
      <c r="J188" s="7"/>
      <c r="K188" s="7"/>
      <c r="L188" s="7"/>
      <c r="M188" s="7"/>
      <c r="N188" s="7"/>
      <c r="O188" s="7"/>
      <c r="P188" s="7"/>
      <c r="Q188" s="7"/>
      <c r="R188" s="7"/>
      <c r="S188" s="7"/>
      <c r="T188" s="7"/>
      <c r="U188" s="7"/>
      <c r="V188" s="7"/>
      <c r="W188" s="7"/>
    </row>
    <row r="189" spans="1:23" x14ac:dyDescent="0.3">
      <c r="A189" s="5"/>
      <c r="B189" s="7"/>
      <c r="C189" s="7"/>
      <c r="D189" s="7"/>
      <c r="E189" s="7"/>
      <c r="F189" s="7"/>
      <c r="G189" s="7"/>
      <c r="H189" s="7"/>
      <c r="I189" s="7"/>
      <c r="J189" s="7"/>
      <c r="K189" s="7"/>
      <c r="L189" s="7"/>
      <c r="M189" s="7"/>
      <c r="N189" s="7"/>
      <c r="O189" s="7"/>
      <c r="P189" s="7"/>
      <c r="Q189" s="7"/>
      <c r="R189" s="7"/>
      <c r="S189" s="7"/>
      <c r="T189" s="7"/>
      <c r="U189" s="7"/>
      <c r="V189" s="7"/>
      <c r="W189" s="7"/>
    </row>
    <row r="190" spans="1:23" x14ac:dyDescent="0.3">
      <c r="A190" s="5"/>
      <c r="B190" s="7"/>
      <c r="C190" s="7"/>
      <c r="D190" s="7"/>
      <c r="E190" s="7"/>
      <c r="F190" s="7"/>
      <c r="G190" s="7"/>
      <c r="H190" s="7"/>
      <c r="I190" s="7"/>
      <c r="J190" s="7"/>
      <c r="K190" s="7"/>
      <c r="L190" s="7"/>
      <c r="M190" s="7"/>
      <c r="N190" s="7"/>
      <c r="O190" s="7"/>
      <c r="P190" s="7"/>
      <c r="Q190" s="7"/>
      <c r="R190" s="7"/>
      <c r="S190" s="7"/>
      <c r="T190" s="7"/>
      <c r="U190" s="7"/>
      <c r="V190" s="7"/>
      <c r="W190" s="7"/>
    </row>
    <row r="191" spans="1:23" x14ac:dyDescent="0.3">
      <c r="A191" s="5"/>
      <c r="B191" s="7"/>
      <c r="C191" s="7"/>
      <c r="D191" s="7"/>
      <c r="E191" s="7"/>
      <c r="F191" s="7"/>
      <c r="G191" s="7"/>
      <c r="H191" s="7"/>
      <c r="I191" s="7"/>
      <c r="J191" s="7"/>
      <c r="K191" s="7"/>
      <c r="L191" s="7"/>
      <c r="M191" s="7"/>
      <c r="N191" s="7"/>
      <c r="O191" s="7"/>
      <c r="P191" s="7"/>
      <c r="Q191" s="7"/>
      <c r="R191" s="7"/>
      <c r="S191" s="7"/>
      <c r="T191" s="7"/>
      <c r="U191" s="7"/>
      <c r="V191" s="7"/>
      <c r="W191" s="7"/>
    </row>
    <row r="192" spans="1:23" x14ac:dyDescent="0.3">
      <c r="A192" s="5"/>
      <c r="B192" s="7"/>
      <c r="C192" s="7"/>
      <c r="D192" s="7"/>
      <c r="E192" s="7"/>
      <c r="F192" s="7"/>
      <c r="G192" s="7"/>
      <c r="H192" s="7"/>
      <c r="I192" s="7"/>
      <c r="J192" s="7"/>
      <c r="K192" s="7"/>
      <c r="L192" s="7"/>
      <c r="M192" s="7"/>
      <c r="N192" s="7"/>
      <c r="O192" s="7"/>
      <c r="P192" s="7"/>
      <c r="Q192" s="7"/>
      <c r="R192" s="7"/>
      <c r="S192" s="7"/>
      <c r="T192" s="7"/>
      <c r="U192" s="7"/>
      <c r="V192" s="7"/>
      <c r="W192" s="7"/>
    </row>
    <row r="193" spans="1:23" x14ac:dyDescent="0.3">
      <c r="A193" s="5"/>
      <c r="B193" s="7"/>
      <c r="C193" s="7"/>
      <c r="D193" s="7"/>
      <c r="E193" s="7"/>
      <c r="F193" s="7"/>
      <c r="G193" s="7"/>
      <c r="H193" s="7"/>
      <c r="I193" s="7"/>
      <c r="J193" s="7"/>
      <c r="K193" s="7"/>
      <c r="L193" s="7"/>
      <c r="M193" s="7"/>
      <c r="N193" s="7"/>
      <c r="O193" s="7"/>
      <c r="P193" s="7"/>
      <c r="Q193" s="7"/>
      <c r="R193" s="7"/>
      <c r="S193" s="7"/>
      <c r="T193" s="7"/>
      <c r="U193" s="7"/>
      <c r="V193" s="7"/>
      <c r="W193" s="7"/>
    </row>
    <row r="194" spans="1:23" x14ac:dyDescent="0.3">
      <c r="A194" s="5"/>
      <c r="B194" s="7"/>
      <c r="C194" s="7"/>
      <c r="D194" s="7"/>
      <c r="E194" s="7"/>
      <c r="F194" s="7"/>
      <c r="G194" s="7"/>
      <c r="H194" s="7"/>
      <c r="I194" s="7"/>
      <c r="J194" s="7"/>
      <c r="K194" s="7"/>
      <c r="L194" s="7"/>
      <c r="M194" s="7"/>
      <c r="N194" s="7"/>
      <c r="O194" s="7"/>
      <c r="P194" s="7"/>
      <c r="Q194" s="7"/>
      <c r="R194" s="7"/>
      <c r="S194" s="7"/>
      <c r="T194" s="7"/>
      <c r="U194" s="7"/>
      <c r="V194" s="7"/>
      <c r="W194" s="7"/>
    </row>
    <row r="195" spans="1:23" x14ac:dyDescent="0.3">
      <c r="A195" s="5"/>
      <c r="B195" s="7"/>
      <c r="C195" s="7"/>
      <c r="D195" s="7"/>
      <c r="E195" s="7"/>
      <c r="F195" s="7"/>
      <c r="G195" s="7"/>
      <c r="H195" s="7"/>
      <c r="I195" s="7"/>
      <c r="J195" s="7"/>
      <c r="K195" s="7"/>
      <c r="L195" s="7"/>
      <c r="M195" s="7"/>
      <c r="N195" s="7"/>
      <c r="O195" s="7"/>
      <c r="P195" s="7"/>
      <c r="Q195" s="7"/>
      <c r="R195" s="7"/>
      <c r="S195" s="7"/>
      <c r="T195" s="7"/>
      <c r="U195" s="7"/>
      <c r="V195" s="7"/>
      <c r="W195" s="7"/>
    </row>
    <row r="196" spans="1:23" x14ac:dyDescent="0.3">
      <c r="A196" s="5"/>
      <c r="B196" s="7"/>
      <c r="C196" s="7"/>
      <c r="D196" s="7"/>
      <c r="E196" s="7"/>
      <c r="F196" s="7"/>
      <c r="G196" s="7"/>
      <c r="H196" s="7"/>
      <c r="I196" s="7"/>
      <c r="J196" s="7"/>
      <c r="K196" s="7"/>
      <c r="L196" s="7"/>
      <c r="M196" s="7"/>
      <c r="N196" s="7"/>
      <c r="O196" s="7"/>
      <c r="P196" s="7"/>
      <c r="Q196" s="7"/>
      <c r="R196" s="7"/>
      <c r="S196" s="7"/>
      <c r="T196" s="7"/>
      <c r="U196" s="7"/>
      <c r="V196" s="7"/>
      <c r="W196" s="7"/>
    </row>
    <row r="197" spans="1:23" x14ac:dyDescent="0.3">
      <c r="A197" s="5"/>
      <c r="B197" s="7"/>
      <c r="C197" s="7"/>
      <c r="D197" s="7"/>
      <c r="E197" s="7"/>
      <c r="F197" s="7"/>
      <c r="G197" s="7"/>
      <c r="H197" s="7"/>
      <c r="I197" s="7"/>
      <c r="J197" s="7"/>
      <c r="K197" s="7"/>
      <c r="L197" s="7"/>
      <c r="M197" s="7"/>
      <c r="N197" s="7"/>
      <c r="O197" s="7"/>
      <c r="P197" s="7"/>
      <c r="Q197" s="7"/>
      <c r="R197" s="7"/>
      <c r="S197" s="7"/>
      <c r="T197" s="7"/>
      <c r="U197" s="7"/>
      <c r="V197" s="7"/>
      <c r="W197" s="7"/>
    </row>
    <row r="198" spans="1:23" x14ac:dyDescent="0.3">
      <c r="A198" s="5"/>
      <c r="B198" s="7"/>
      <c r="C198" s="7"/>
      <c r="D198" s="7"/>
      <c r="E198" s="7"/>
      <c r="F198" s="7"/>
      <c r="G198" s="7"/>
      <c r="H198" s="7"/>
      <c r="I198" s="7"/>
      <c r="J198" s="7"/>
      <c r="K198" s="7"/>
      <c r="L198" s="7"/>
      <c r="M198" s="7"/>
      <c r="N198" s="7"/>
      <c r="O198" s="7"/>
      <c r="P198" s="7"/>
      <c r="Q198" s="7"/>
      <c r="R198" s="7"/>
      <c r="S198" s="7"/>
      <c r="T198" s="7"/>
      <c r="U198" s="7"/>
      <c r="V198" s="7"/>
      <c r="W198" s="7"/>
    </row>
    <row r="199" spans="1:23" x14ac:dyDescent="0.3">
      <c r="A199" s="5"/>
      <c r="B199" s="7"/>
      <c r="C199" s="7"/>
      <c r="D199" s="7"/>
      <c r="E199" s="7"/>
      <c r="F199" s="7"/>
      <c r="G199" s="7"/>
      <c r="H199" s="7"/>
      <c r="I199" s="7"/>
      <c r="J199" s="7"/>
      <c r="K199" s="7"/>
      <c r="L199" s="7"/>
      <c r="M199" s="7"/>
      <c r="N199" s="7"/>
      <c r="O199" s="7"/>
      <c r="P199" s="7"/>
      <c r="Q199" s="7"/>
      <c r="R199" s="7"/>
      <c r="S199" s="7"/>
      <c r="T199" s="7"/>
      <c r="U199" s="7"/>
      <c r="V199" s="7"/>
      <c r="W199" s="7"/>
    </row>
    <row r="200" spans="1:23" x14ac:dyDescent="0.3">
      <c r="A200" s="5"/>
      <c r="B200" s="7"/>
      <c r="C200" s="7"/>
      <c r="D200" s="7"/>
      <c r="E200" s="7"/>
      <c r="F200" s="7"/>
      <c r="G200" s="7"/>
      <c r="H200" s="7"/>
      <c r="I200" s="7"/>
      <c r="J200" s="7"/>
      <c r="K200" s="7"/>
      <c r="L200" s="7"/>
      <c r="M200" s="7"/>
      <c r="N200" s="7"/>
      <c r="O200" s="7"/>
      <c r="P200" s="7"/>
      <c r="Q200" s="7"/>
      <c r="R200" s="7"/>
      <c r="S200" s="7"/>
      <c r="T200" s="7"/>
      <c r="U200" s="7"/>
      <c r="V200" s="7"/>
      <c r="W200" s="7"/>
    </row>
    <row r="201" spans="1:23" x14ac:dyDescent="0.3">
      <c r="A201" s="5"/>
      <c r="B201" s="7"/>
      <c r="C201" s="7"/>
      <c r="D201" s="7"/>
      <c r="E201" s="7"/>
      <c r="F201" s="7"/>
      <c r="G201" s="7"/>
      <c r="H201" s="7"/>
      <c r="I201" s="7"/>
      <c r="J201" s="7"/>
      <c r="K201" s="7"/>
      <c r="L201" s="7"/>
      <c r="M201" s="7"/>
      <c r="N201" s="7"/>
      <c r="O201" s="7"/>
      <c r="P201" s="7"/>
      <c r="Q201" s="7"/>
      <c r="R201" s="7"/>
      <c r="S201" s="7"/>
      <c r="T201" s="7"/>
      <c r="U201" s="7"/>
      <c r="V201" s="7"/>
      <c r="W201" s="7"/>
    </row>
    <row r="202" spans="1:23" x14ac:dyDescent="0.3">
      <c r="A202" s="5"/>
      <c r="B202" s="7"/>
      <c r="C202" s="7"/>
      <c r="D202" s="7"/>
      <c r="E202" s="7"/>
      <c r="F202" s="7"/>
      <c r="G202" s="7"/>
      <c r="H202" s="7"/>
      <c r="I202" s="7"/>
      <c r="J202" s="7"/>
      <c r="K202" s="7"/>
      <c r="L202" s="7"/>
      <c r="M202" s="7"/>
      <c r="N202" s="7"/>
      <c r="O202" s="7"/>
      <c r="P202" s="7"/>
      <c r="Q202" s="7"/>
      <c r="R202" s="7"/>
      <c r="S202" s="7"/>
      <c r="T202" s="7"/>
      <c r="U202" s="7"/>
      <c r="V202" s="7"/>
      <c r="W202" s="7"/>
    </row>
    <row r="203" spans="1:23" x14ac:dyDescent="0.3">
      <c r="A203" s="5"/>
      <c r="B203" s="7"/>
      <c r="C203" s="7"/>
      <c r="D203" s="7"/>
      <c r="E203" s="7"/>
      <c r="F203" s="7"/>
      <c r="G203" s="7"/>
      <c r="H203" s="7"/>
      <c r="I203" s="7"/>
      <c r="J203" s="7"/>
      <c r="K203" s="7"/>
      <c r="L203" s="7"/>
      <c r="M203" s="7"/>
      <c r="N203" s="7"/>
      <c r="O203" s="7"/>
      <c r="P203" s="7"/>
      <c r="Q203" s="7"/>
      <c r="R203" s="7"/>
      <c r="S203" s="7"/>
      <c r="T203" s="7"/>
      <c r="U203" s="7"/>
      <c r="V203" s="7"/>
      <c r="W203" s="7"/>
    </row>
    <row r="204" spans="1:23" x14ac:dyDescent="0.3">
      <c r="A204" s="5"/>
      <c r="B204" s="7"/>
      <c r="C204" s="7"/>
      <c r="D204" s="7"/>
      <c r="E204" s="7"/>
      <c r="F204" s="7"/>
      <c r="G204" s="7"/>
      <c r="H204" s="7"/>
      <c r="I204" s="7"/>
      <c r="J204" s="7"/>
      <c r="K204" s="7"/>
      <c r="L204" s="7"/>
      <c r="M204" s="7"/>
      <c r="N204" s="7"/>
      <c r="O204" s="7"/>
      <c r="P204" s="7"/>
      <c r="Q204" s="7"/>
      <c r="R204" s="7"/>
      <c r="S204" s="7"/>
      <c r="T204" s="7"/>
      <c r="U204" s="7"/>
      <c r="V204" s="7"/>
      <c r="W204" s="7"/>
    </row>
    <row r="205" spans="1:23" x14ac:dyDescent="0.3">
      <c r="A205" s="5"/>
      <c r="B205" s="7"/>
      <c r="C205" s="7"/>
      <c r="D205" s="7"/>
      <c r="E205" s="7"/>
      <c r="F205" s="7"/>
      <c r="G205" s="7"/>
      <c r="H205" s="7"/>
      <c r="I205" s="7"/>
      <c r="J205" s="7"/>
      <c r="K205" s="7"/>
      <c r="L205" s="7"/>
      <c r="M205" s="7"/>
      <c r="N205" s="7"/>
      <c r="O205" s="7"/>
      <c r="P205" s="7"/>
      <c r="Q205" s="7"/>
      <c r="R205" s="7"/>
      <c r="S205" s="7"/>
      <c r="T205" s="7"/>
      <c r="U205" s="7"/>
      <c r="V205" s="7"/>
      <c r="W205" s="7"/>
    </row>
    <row r="206" spans="1:23" x14ac:dyDescent="0.3">
      <c r="A206" s="5"/>
      <c r="B206" s="7"/>
      <c r="C206" s="7"/>
      <c r="D206" s="7"/>
      <c r="E206" s="7"/>
      <c r="F206" s="7"/>
      <c r="G206" s="7"/>
      <c r="H206" s="7"/>
      <c r="I206" s="7"/>
      <c r="J206" s="7"/>
      <c r="K206" s="7"/>
      <c r="L206" s="7"/>
      <c r="M206" s="7"/>
      <c r="N206" s="7"/>
      <c r="O206" s="7"/>
      <c r="P206" s="7"/>
      <c r="Q206" s="7"/>
      <c r="R206" s="7"/>
      <c r="S206" s="7"/>
      <c r="T206" s="7"/>
      <c r="U206" s="7"/>
      <c r="V206" s="7"/>
      <c r="W206" s="7"/>
    </row>
    <row r="207" spans="1:23" x14ac:dyDescent="0.3">
      <c r="A207" s="5"/>
      <c r="B207" s="7"/>
      <c r="C207" s="7"/>
      <c r="D207" s="7"/>
      <c r="E207" s="7"/>
      <c r="F207" s="7"/>
      <c r="G207" s="7"/>
      <c r="H207" s="7"/>
      <c r="I207" s="7"/>
      <c r="J207" s="7"/>
      <c r="K207" s="7"/>
      <c r="L207" s="7"/>
      <c r="M207" s="7"/>
      <c r="N207" s="7"/>
      <c r="O207" s="7"/>
      <c r="P207" s="7"/>
      <c r="Q207" s="7"/>
      <c r="R207" s="7"/>
      <c r="S207" s="7"/>
      <c r="T207" s="7"/>
      <c r="U207" s="7"/>
      <c r="V207" s="7"/>
      <c r="W207" s="7"/>
    </row>
    <row r="208" spans="1:23" x14ac:dyDescent="0.3">
      <c r="A208" s="5"/>
      <c r="B208" s="7"/>
      <c r="C208" s="7"/>
      <c r="D208" s="7"/>
      <c r="E208" s="7"/>
      <c r="F208" s="7"/>
      <c r="G208" s="7"/>
      <c r="H208" s="7"/>
      <c r="I208" s="7"/>
      <c r="J208" s="7"/>
      <c r="K208" s="7"/>
      <c r="L208" s="7"/>
      <c r="M208" s="7"/>
      <c r="N208" s="7"/>
      <c r="O208" s="7"/>
      <c r="P208" s="7"/>
      <c r="Q208" s="7"/>
      <c r="R208" s="7"/>
      <c r="S208" s="7"/>
      <c r="T208" s="7"/>
      <c r="U208" s="7"/>
      <c r="V208" s="7"/>
      <c r="W208" s="7"/>
    </row>
    <row r="209" spans="1:23" x14ac:dyDescent="0.3">
      <c r="A209" s="5"/>
      <c r="B209" s="7"/>
      <c r="C209" s="7"/>
      <c r="D209" s="7"/>
      <c r="E209" s="7"/>
      <c r="F209" s="7"/>
      <c r="G209" s="7"/>
      <c r="H209" s="7"/>
      <c r="I209" s="7"/>
      <c r="J209" s="7"/>
      <c r="K209" s="7"/>
      <c r="L209" s="7"/>
      <c r="M209" s="7"/>
      <c r="N209" s="7"/>
      <c r="O209" s="7"/>
      <c r="P209" s="7"/>
      <c r="Q209" s="7"/>
      <c r="R209" s="7"/>
      <c r="S209" s="7"/>
      <c r="T209" s="7"/>
      <c r="U209" s="7"/>
      <c r="V209" s="7"/>
      <c r="W209" s="7"/>
    </row>
    <row r="210" spans="1:23" x14ac:dyDescent="0.3">
      <c r="A210" s="5"/>
      <c r="B210" s="7"/>
      <c r="C210" s="7"/>
      <c r="D210" s="7"/>
      <c r="E210" s="7"/>
      <c r="F210" s="7"/>
      <c r="G210" s="7"/>
      <c r="H210" s="7"/>
      <c r="I210" s="7"/>
      <c r="J210" s="7"/>
      <c r="K210" s="7"/>
      <c r="L210" s="7"/>
      <c r="M210" s="7"/>
      <c r="N210" s="7"/>
      <c r="O210" s="7"/>
      <c r="P210" s="7"/>
      <c r="Q210" s="7"/>
      <c r="R210" s="7"/>
      <c r="S210" s="7"/>
      <c r="T210" s="7"/>
      <c r="U210" s="7"/>
      <c r="V210" s="7"/>
      <c r="W210" s="7"/>
    </row>
    <row r="211" spans="1:23" x14ac:dyDescent="0.3">
      <c r="A211" s="5"/>
      <c r="B211" s="7"/>
      <c r="C211" s="7"/>
      <c r="D211" s="7"/>
      <c r="E211" s="7"/>
      <c r="F211" s="7"/>
      <c r="G211" s="7"/>
      <c r="H211" s="7"/>
      <c r="I211" s="7"/>
      <c r="J211" s="7"/>
      <c r="K211" s="7"/>
      <c r="L211" s="7"/>
      <c r="M211" s="7"/>
      <c r="N211" s="7"/>
      <c r="O211" s="7"/>
      <c r="P211" s="7"/>
      <c r="Q211" s="7"/>
      <c r="R211" s="7"/>
      <c r="S211" s="7"/>
      <c r="T211" s="7"/>
      <c r="U211" s="7"/>
      <c r="V211" s="7"/>
      <c r="W211" s="7"/>
    </row>
    <row r="212" spans="1:23" x14ac:dyDescent="0.3">
      <c r="A212" s="5"/>
      <c r="B212" s="7"/>
      <c r="C212" s="7"/>
      <c r="D212" s="7"/>
      <c r="E212" s="7"/>
      <c r="F212" s="7"/>
      <c r="G212" s="7"/>
      <c r="H212" s="7"/>
      <c r="I212" s="7"/>
      <c r="J212" s="7"/>
      <c r="K212" s="7"/>
      <c r="L212" s="7"/>
      <c r="M212" s="7"/>
      <c r="N212" s="7"/>
      <c r="O212" s="7"/>
      <c r="P212" s="7"/>
      <c r="Q212" s="7"/>
      <c r="R212" s="7"/>
      <c r="S212" s="7"/>
      <c r="T212" s="7"/>
      <c r="U212" s="7"/>
      <c r="V212" s="7"/>
      <c r="W212" s="7"/>
    </row>
    <row r="213" spans="1:23" x14ac:dyDescent="0.3">
      <c r="A213" s="5"/>
      <c r="B213" s="7"/>
      <c r="C213" s="7"/>
      <c r="D213" s="7"/>
      <c r="E213" s="7"/>
      <c r="F213" s="7"/>
      <c r="G213" s="7"/>
      <c r="H213" s="7"/>
      <c r="I213" s="7"/>
      <c r="J213" s="7"/>
      <c r="K213" s="7"/>
      <c r="L213" s="7"/>
      <c r="M213" s="7"/>
      <c r="N213" s="7"/>
      <c r="O213" s="7"/>
      <c r="P213" s="7"/>
      <c r="Q213" s="7"/>
      <c r="R213" s="7"/>
      <c r="S213" s="7"/>
      <c r="T213" s="7"/>
      <c r="U213" s="7"/>
      <c r="V213" s="7"/>
      <c r="W213" s="7"/>
    </row>
    <row r="214" spans="1:23" x14ac:dyDescent="0.3">
      <c r="A214" s="5"/>
      <c r="B214" s="7"/>
      <c r="C214" s="7"/>
      <c r="D214" s="7"/>
      <c r="E214" s="7"/>
      <c r="F214" s="7"/>
      <c r="G214" s="7"/>
      <c r="H214" s="7"/>
      <c r="I214" s="7"/>
      <c r="J214" s="7"/>
      <c r="K214" s="7"/>
      <c r="L214" s="7"/>
      <c r="M214" s="7"/>
      <c r="N214" s="7"/>
      <c r="O214" s="7"/>
      <c r="P214" s="7"/>
      <c r="Q214" s="7"/>
      <c r="R214" s="7"/>
      <c r="S214" s="7"/>
      <c r="T214" s="7"/>
      <c r="U214" s="7"/>
      <c r="V214" s="7"/>
      <c r="W214" s="7"/>
    </row>
    <row r="215" spans="1:23" x14ac:dyDescent="0.3">
      <c r="A215" s="5"/>
      <c r="B215" s="7"/>
      <c r="C215" s="7"/>
      <c r="D215" s="7"/>
      <c r="E215" s="7"/>
      <c r="F215" s="7"/>
      <c r="G215" s="7"/>
      <c r="H215" s="7"/>
      <c r="I215" s="7"/>
      <c r="J215" s="7"/>
      <c r="K215" s="7"/>
      <c r="L215" s="7"/>
      <c r="M215" s="7"/>
      <c r="N215" s="7"/>
      <c r="O215" s="7"/>
      <c r="P215" s="7"/>
      <c r="Q215" s="7"/>
      <c r="R215" s="7"/>
      <c r="S215" s="7"/>
      <c r="T215" s="7"/>
      <c r="U215" s="7"/>
      <c r="V215" s="7"/>
      <c r="W215" s="7"/>
    </row>
    <row r="216" spans="1:23" x14ac:dyDescent="0.3">
      <c r="A216" s="5"/>
      <c r="B216" s="7"/>
      <c r="C216" s="7"/>
      <c r="D216" s="7"/>
      <c r="E216" s="7"/>
      <c r="F216" s="7"/>
      <c r="G216" s="7"/>
      <c r="H216" s="7"/>
      <c r="I216" s="7"/>
      <c r="J216" s="7"/>
      <c r="K216" s="7"/>
      <c r="L216" s="7"/>
      <c r="M216" s="7"/>
      <c r="N216" s="7"/>
      <c r="O216" s="7"/>
      <c r="P216" s="7"/>
      <c r="Q216" s="7"/>
      <c r="R216" s="7"/>
      <c r="S216" s="7"/>
      <c r="T216" s="7"/>
      <c r="U216" s="7"/>
      <c r="V216" s="7"/>
      <c r="W216" s="7"/>
    </row>
    <row r="217" spans="1:23" x14ac:dyDescent="0.3">
      <c r="A217" s="5"/>
      <c r="B217" s="7"/>
      <c r="C217" s="7"/>
      <c r="D217" s="7"/>
      <c r="E217" s="7"/>
      <c r="F217" s="7"/>
      <c r="G217" s="7"/>
      <c r="H217" s="7"/>
      <c r="I217" s="7"/>
      <c r="J217" s="7"/>
      <c r="K217" s="7"/>
      <c r="L217" s="7"/>
      <c r="M217" s="7"/>
      <c r="N217" s="7"/>
      <c r="O217" s="7"/>
      <c r="P217" s="7"/>
      <c r="Q217" s="7"/>
      <c r="R217" s="7"/>
      <c r="S217" s="7"/>
      <c r="T217" s="7"/>
      <c r="U217" s="7"/>
      <c r="V217" s="7"/>
      <c r="W217" s="7"/>
    </row>
    <row r="218" spans="1:23" x14ac:dyDescent="0.3">
      <c r="A218" s="5"/>
      <c r="B218" s="7"/>
      <c r="C218" s="7"/>
      <c r="D218" s="7"/>
      <c r="E218" s="7"/>
      <c r="F218" s="7"/>
      <c r="G218" s="7"/>
      <c r="H218" s="7"/>
      <c r="I218" s="7"/>
      <c r="J218" s="7"/>
      <c r="K218" s="7"/>
      <c r="L218" s="7"/>
      <c r="M218" s="7"/>
      <c r="N218" s="7"/>
      <c r="O218" s="7"/>
      <c r="P218" s="7"/>
      <c r="Q218" s="7"/>
      <c r="R218" s="7"/>
      <c r="S218" s="7"/>
      <c r="T218" s="7"/>
      <c r="U218" s="7"/>
      <c r="V218" s="7"/>
      <c r="W218" s="7"/>
    </row>
    <row r="219" spans="1:23" x14ac:dyDescent="0.3">
      <c r="A219" s="5"/>
      <c r="B219" s="7"/>
      <c r="C219" s="7"/>
      <c r="D219" s="7"/>
      <c r="E219" s="7"/>
      <c r="F219" s="7"/>
      <c r="G219" s="7"/>
      <c r="H219" s="7"/>
      <c r="I219" s="7"/>
      <c r="J219" s="7"/>
      <c r="K219" s="7"/>
      <c r="L219" s="7"/>
      <c r="M219" s="7"/>
      <c r="N219" s="7"/>
      <c r="O219" s="7"/>
      <c r="P219" s="7"/>
      <c r="Q219" s="7"/>
      <c r="R219" s="7"/>
      <c r="S219" s="7"/>
      <c r="T219" s="7"/>
      <c r="U219" s="7"/>
      <c r="V219" s="7"/>
      <c r="W219" s="7"/>
    </row>
    <row r="220" spans="1:23" x14ac:dyDescent="0.3">
      <c r="A220" s="5"/>
      <c r="B220" s="7"/>
      <c r="C220" s="7"/>
      <c r="D220" s="7"/>
      <c r="E220" s="7"/>
      <c r="F220" s="7"/>
      <c r="G220" s="7"/>
      <c r="H220" s="7"/>
      <c r="I220" s="7"/>
      <c r="J220" s="7"/>
      <c r="K220" s="7"/>
      <c r="L220" s="7"/>
      <c r="M220" s="7"/>
      <c r="N220" s="7"/>
      <c r="O220" s="7"/>
      <c r="P220" s="7"/>
      <c r="Q220" s="7"/>
      <c r="R220" s="7"/>
      <c r="S220" s="7"/>
      <c r="T220" s="7"/>
      <c r="U220" s="7"/>
      <c r="V220" s="7"/>
      <c r="W220" s="7"/>
    </row>
    <row r="221" spans="1:23" x14ac:dyDescent="0.3">
      <c r="A221" s="5"/>
      <c r="B221" s="7"/>
      <c r="C221" s="7"/>
      <c r="D221" s="7"/>
      <c r="E221" s="7"/>
      <c r="F221" s="7"/>
      <c r="G221" s="7"/>
      <c r="H221" s="7"/>
      <c r="I221" s="7"/>
      <c r="J221" s="7"/>
      <c r="K221" s="7"/>
      <c r="L221" s="7"/>
      <c r="M221" s="7"/>
      <c r="N221" s="7"/>
      <c r="O221" s="7"/>
      <c r="P221" s="7"/>
      <c r="Q221" s="7"/>
      <c r="R221" s="7"/>
      <c r="S221" s="7"/>
      <c r="T221" s="7"/>
      <c r="U221" s="7"/>
      <c r="V221" s="7"/>
      <c r="W221" s="7"/>
    </row>
    <row r="222" spans="1:23" x14ac:dyDescent="0.3">
      <c r="A222" s="5"/>
      <c r="B222" s="7"/>
      <c r="C222" s="7"/>
      <c r="D222" s="7"/>
      <c r="E222" s="7"/>
      <c r="F222" s="7"/>
      <c r="G222" s="7"/>
      <c r="H222" s="7"/>
      <c r="I222" s="7"/>
      <c r="J222" s="7"/>
      <c r="K222" s="7"/>
      <c r="L222" s="7"/>
      <c r="M222" s="7"/>
      <c r="N222" s="7"/>
      <c r="O222" s="7"/>
      <c r="P222" s="7"/>
      <c r="Q222" s="7"/>
      <c r="R222" s="7"/>
      <c r="S222" s="7"/>
      <c r="T222" s="7"/>
      <c r="U222" s="7"/>
      <c r="V222" s="7"/>
      <c r="W222" s="7"/>
    </row>
    <row r="223" spans="1:23" x14ac:dyDescent="0.3">
      <c r="A223" s="5"/>
      <c r="B223" s="7"/>
      <c r="C223" s="7"/>
      <c r="D223" s="7"/>
      <c r="E223" s="7"/>
      <c r="F223" s="7"/>
      <c r="G223" s="7"/>
      <c r="H223" s="7"/>
      <c r="I223" s="7"/>
      <c r="J223" s="7"/>
      <c r="K223" s="7"/>
      <c r="L223" s="7"/>
      <c r="M223" s="7"/>
      <c r="N223" s="7"/>
      <c r="O223" s="7"/>
      <c r="P223" s="7"/>
      <c r="Q223" s="7"/>
      <c r="R223" s="7"/>
      <c r="S223" s="7"/>
      <c r="T223" s="7"/>
      <c r="U223" s="7"/>
      <c r="V223" s="7"/>
      <c r="W223" s="7"/>
    </row>
    <row r="224" spans="1:23" x14ac:dyDescent="0.3">
      <c r="A224" s="5"/>
      <c r="B224" s="7"/>
      <c r="C224" s="7"/>
      <c r="D224" s="7"/>
      <c r="E224" s="7"/>
      <c r="F224" s="7"/>
      <c r="G224" s="7"/>
      <c r="H224" s="7"/>
      <c r="I224" s="7"/>
      <c r="J224" s="7"/>
      <c r="K224" s="7"/>
      <c r="L224" s="7"/>
      <c r="M224" s="7"/>
      <c r="N224" s="7"/>
      <c r="O224" s="7"/>
      <c r="P224" s="7"/>
      <c r="Q224" s="7"/>
      <c r="R224" s="7"/>
      <c r="S224" s="7"/>
      <c r="T224" s="7"/>
      <c r="U224" s="7"/>
      <c r="V224" s="7"/>
      <c r="W224" s="7"/>
    </row>
    <row r="225" spans="1:23" x14ac:dyDescent="0.3">
      <c r="A225" s="5"/>
      <c r="B225" s="7"/>
      <c r="C225" s="7"/>
      <c r="D225" s="7"/>
      <c r="E225" s="7"/>
      <c r="F225" s="7"/>
      <c r="G225" s="7"/>
      <c r="H225" s="7"/>
      <c r="I225" s="7"/>
      <c r="J225" s="7"/>
      <c r="K225" s="7"/>
      <c r="L225" s="7"/>
      <c r="M225" s="7"/>
      <c r="N225" s="7"/>
      <c r="O225" s="7"/>
      <c r="P225" s="7"/>
      <c r="Q225" s="7"/>
      <c r="R225" s="7"/>
      <c r="S225" s="7"/>
      <c r="T225" s="7"/>
      <c r="U225" s="7"/>
      <c r="V225" s="7"/>
      <c r="W225" s="7"/>
    </row>
    <row r="226" spans="1:23" x14ac:dyDescent="0.3">
      <c r="A226" s="5"/>
      <c r="B226" s="7"/>
      <c r="C226" s="7"/>
      <c r="D226" s="7"/>
      <c r="E226" s="7"/>
      <c r="F226" s="7"/>
      <c r="G226" s="7"/>
      <c r="H226" s="7"/>
      <c r="I226" s="7"/>
      <c r="J226" s="7"/>
      <c r="K226" s="7"/>
      <c r="L226" s="7"/>
      <c r="M226" s="7"/>
      <c r="N226" s="7"/>
      <c r="O226" s="7"/>
      <c r="P226" s="7"/>
      <c r="Q226" s="7"/>
      <c r="R226" s="7"/>
      <c r="S226" s="7"/>
      <c r="T226" s="7"/>
      <c r="U226" s="7"/>
      <c r="V226" s="7"/>
      <c r="W226" s="7"/>
    </row>
    <row r="227" spans="1:23" x14ac:dyDescent="0.3">
      <c r="A227" s="5"/>
      <c r="B227" s="7"/>
      <c r="C227" s="7"/>
      <c r="D227" s="7"/>
      <c r="E227" s="7"/>
      <c r="F227" s="7"/>
      <c r="G227" s="7"/>
      <c r="H227" s="7"/>
      <c r="I227" s="7"/>
      <c r="J227" s="7"/>
      <c r="K227" s="7"/>
      <c r="L227" s="7"/>
      <c r="M227" s="7"/>
      <c r="N227" s="7"/>
      <c r="O227" s="7"/>
      <c r="P227" s="7"/>
      <c r="Q227" s="7"/>
      <c r="R227" s="7"/>
      <c r="S227" s="7"/>
      <c r="T227" s="7"/>
      <c r="U227" s="7"/>
      <c r="V227" s="7"/>
      <c r="W227" s="7"/>
    </row>
    <row r="228" spans="1:23" x14ac:dyDescent="0.3">
      <c r="A228" s="5"/>
      <c r="B228" s="7"/>
      <c r="C228" s="7"/>
      <c r="D228" s="7"/>
      <c r="E228" s="7"/>
      <c r="F228" s="7"/>
      <c r="G228" s="7"/>
      <c r="H228" s="7"/>
      <c r="I228" s="7"/>
      <c r="J228" s="7"/>
      <c r="K228" s="7"/>
      <c r="L228" s="7"/>
      <c r="M228" s="7"/>
      <c r="N228" s="7"/>
      <c r="O228" s="7"/>
      <c r="P228" s="7"/>
      <c r="Q228" s="7"/>
      <c r="R228" s="7"/>
      <c r="S228" s="7"/>
      <c r="T228" s="7"/>
      <c r="U228" s="7"/>
      <c r="V228" s="7"/>
      <c r="W228" s="7"/>
    </row>
    <row r="229" spans="1:23" x14ac:dyDescent="0.3">
      <c r="A229" s="5"/>
      <c r="B229" s="7"/>
      <c r="C229" s="7"/>
      <c r="D229" s="7"/>
      <c r="E229" s="7"/>
      <c r="F229" s="7"/>
      <c r="G229" s="7"/>
      <c r="H229" s="7"/>
      <c r="I229" s="7"/>
      <c r="J229" s="7"/>
      <c r="K229" s="7"/>
      <c r="L229" s="7"/>
      <c r="M229" s="7"/>
      <c r="N229" s="7"/>
      <c r="O229" s="7"/>
      <c r="P229" s="7"/>
      <c r="Q229" s="7"/>
      <c r="R229" s="7"/>
      <c r="S229" s="7"/>
      <c r="T229" s="7"/>
      <c r="U229" s="7"/>
      <c r="V229" s="7"/>
      <c r="W229" s="7"/>
    </row>
    <row r="230" spans="1:23" x14ac:dyDescent="0.3">
      <c r="A230" s="5"/>
      <c r="B230" s="7"/>
      <c r="C230" s="7"/>
      <c r="D230" s="7"/>
      <c r="E230" s="7"/>
      <c r="F230" s="7"/>
      <c r="G230" s="7"/>
      <c r="H230" s="7"/>
      <c r="I230" s="7"/>
      <c r="J230" s="7"/>
      <c r="K230" s="7"/>
      <c r="L230" s="7"/>
      <c r="M230" s="7"/>
      <c r="N230" s="7"/>
      <c r="O230" s="7"/>
      <c r="P230" s="7"/>
      <c r="Q230" s="7"/>
      <c r="R230" s="7"/>
      <c r="S230" s="7"/>
      <c r="T230" s="7"/>
      <c r="U230" s="7"/>
      <c r="V230" s="7"/>
      <c r="W230" s="7"/>
    </row>
    <row r="231" spans="1:23" x14ac:dyDescent="0.3">
      <c r="A231" s="5"/>
      <c r="B231" s="7"/>
      <c r="C231" s="7"/>
      <c r="D231" s="7"/>
      <c r="E231" s="7"/>
      <c r="F231" s="7"/>
      <c r="G231" s="7"/>
      <c r="H231" s="7"/>
      <c r="I231" s="7"/>
      <c r="J231" s="7"/>
      <c r="K231" s="7"/>
      <c r="L231" s="7"/>
      <c r="M231" s="7"/>
      <c r="N231" s="7"/>
      <c r="O231" s="7"/>
      <c r="P231" s="7"/>
      <c r="Q231" s="7"/>
      <c r="R231" s="7"/>
      <c r="S231" s="7"/>
      <c r="T231" s="7"/>
      <c r="U231" s="7"/>
      <c r="V231" s="7"/>
      <c r="W231" s="7"/>
    </row>
    <row r="232" spans="1:23" x14ac:dyDescent="0.3">
      <c r="A232" s="5"/>
      <c r="B232" s="7"/>
      <c r="C232" s="7"/>
      <c r="D232" s="7"/>
      <c r="E232" s="7"/>
      <c r="F232" s="7"/>
      <c r="G232" s="7"/>
      <c r="H232" s="7"/>
      <c r="I232" s="7"/>
      <c r="J232" s="7"/>
      <c r="K232" s="7"/>
      <c r="L232" s="7"/>
      <c r="M232" s="7"/>
      <c r="N232" s="7"/>
      <c r="O232" s="7"/>
      <c r="P232" s="7"/>
      <c r="Q232" s="7"/>
      <c r="R232" s="7"/>
      <c r="S232" s="7"/>
      <c r="T232" s="7"/>
      <c r="U232" s="7"/>
      <c r="V232" s="7"/>
      <c r="W232" s="7"/>
    </row>
    <row r="233" spans="1:23" x14ac:dyDescent="0.3">
      <c r="A233" s="5"/>
      <c r="B233" s="7"/>
      <c r="C233" s="7"/>
      <c r="D233" s="7"/>
      <c r="E233" s="7"/>
      <c r="F233" s="7"/>
      <c r="G233" s="7"/>
      <c r="H233" s="7"/>
      <c r="I233" s="7"/>
      <c r="J233" s="7"/>
      <c r="K233" s="7"/>
      <c r="L233" s="7"/>
      <c r="M233" s="7"/>
      <c r="N233" s="7"/>
      <c r="O233" s="7"/>
      <c r="P233" s="7"/>
      <c r="Q233" s="7"/>
      <c r="R233" s="7"/>
      <c r="S233" s="7"/>
      <c r="T233" s="7"/>
      <c r="U233" s="7"/>
      <c r="V233" s="7"/>
      <c r="W233" s="7"/>
    </row>
    <row r="234" spans="1:23" x14ac:dyDescent="0.3">
      <c r="A234" s="5"/>
      <c r="B234" s="7"/>
      <c r="C234" s="7"/>
      <c r="D234" s="7"/>
      <c r="E234" s="7"/>
      <c r="F234" s="7"/>
      <c r="G234" s="7"/>
      <c r="H234" s="7"/>
      <c r="I234" s="7"/>
      <c r="J234" s="7"/>
      <c r="K234" s="7"/>
      <c r="L234" s="7"/>
      <c r="M234" s="7"/>
      <c r="N234" s="7"/>
      <c r="O234" s="7"/>
      <c r="P234" s="7"/>
      <c r="Q234" s="7"/>
      <c r="R234" s="7"/>
      <c r="S234" s="7"/>
      <c r="T234" s="7"/>
      <c r="U234" s="7"/>
      <c r="V234" s="7"/>
      <c r="W234" s="7"/>
    </row>
    <row r="235" spans="1:23" x14ac:dyDescent="0.3">
      <c r="A235" s="5"/>
      <c r="B235" s="7"/>
      <c r="C235" s="7"/>
      <c r="D235" s="7"/>
      <c r="E235" s="7"/>
      <c r="F235" s="7"/>
      <c r="G235" s="7"/>
      <c r="H235" s="7"/>
      <c r="I235" s="7"/>
      <c r="J235" s="7"/>
      <c r="K235" s="7"/>
      <c r="L235" s="7"/>
      <c r="M235" s="7"/>
      <c r="N235" s="7"/>
      <c r="O235" s="7"/>
      <c r="P235" s="7"/>
      <c r="Q235" s="7"/>
      <c r="R235" s="7"/>
      <c r="S235" s="7"/>
      <c r="T235" s="7"/>
      <c r="U235" s="7"/>
      <c r="V235" s="7"/>
      <c r="W235" s="7"/>
    </row>
    <row r="236" spans="1:23" x14ac:dyDescent="0.3">
      <c r="A236" s="5"/>
      <c r="B236" s="7"/>
      <c r="C236" s="7"/>
      <c r="D236" s="7"/>
      <c r="E236" s="7"/>
      <c r="F236" s="7"/>
      <c r="G236" s="7"/>
      <c r="H236" s="7"/>
      <c r="I236" s="7"/>
      <c r="J236" s="7"/>
      <c r="K236" s="7"/>
      <c r="L236" s="7"/>
      <c r="M236" s="7"/>
      <c r="N236" s="7"/>
      <c r="O236" s="7"/>
      <c r="P236" s="7"/>
      <c r="Q236" s="7"/>
      <c r="R236" s="7"/>
      <c r="S236" s="7"/>
      <c r="T236" s="7"/>
      <c r="U236" s="7"/>
      <c r="V236" s="7"/>
      <c r="W236" s="7"/>
    </row>
    <row r="237" spans="1:23" x14ac:dyDescent="0.3">
      <c r="A237" s="5"/>
      <c r="B237" s="7"/>
      <c r="C237" s="7"/>
      <c r="D237" s="7"/>
      <c r="E237" s="7"/>
      <c r="F237" s="7"/>
      <c r="G237" s="7"/>
      <c r="H237" s="7"/>
      <c r="I237" s="7"/>
      <c r="J237" s="7"/>
      <c r="K237" s="7"/>
      <c r="L237" s="7"/>
      <c r="M237" s="7"/>
      <c r="N237" s="7"/>
      <c r="O237" s="7"/>
      <c r="P237" s="7"/>
      <c r="Q237" s="7"/>
      <c r="R237" s="7"/>
      <c r="S237" s="7"/>
      <c r="T237" s="7"/>
      <c r="U237" s="7"/>
      <c r="V237" s="7"/>
      <c r="W237" s="7"/>
    </row>
    <row r="238" spans="1:23" x14ac:dyDescent="0.3">
      <c r="A238" s="5"/>
      <c r="B238" s="7"/>
      <c r="C238" s="7"/>
      <c r="D238" s="7"/>
      <c r="E238" s="7"/>
      <c r="F238" s="7"/>
      <c r="G238" s="7"/>
      <c r="H238" s="7"/>
      <c r="I238" s="7"/>
      <c r="J238" s="7"/>
      <c r="K238" s="7"/>
      <c r="L238" s="7"/>
      <c r="M238" s="7"/>
      <c r="N238" s="7"/>
      <c r="O238" s="7"/>
      <c r="P238" s="7"/>
      <c r="Q238" s="7"/>
      <c r="R238" s="7"/>
      <c r="S238" s="7"/>
      <c r="T238" s="7"/>
      <c r="U238" s="7"/>
      <c r="V238" s="7"/>
      <c r="W238" s="7"/>
    </row>
    <row r="239" spans="1:23" x14ac:dyDescent="0.3">
      <c r="A239" s="5"/>
      <c r="B239" s="7"/>
      <c r="C239" s="7"/>
      <c r="D239" s="7"/>
      <c r="E239" s="7"/>
      <c r="F239" s="7"/>
      <c r="G239" s="7"/>
      <c r="H239" s="7"/>
      <c r="I239" s="7"/>
      <c r="J239" s="7"/>
      <c r="K239" s="7"/>
      <c r="L239" s="7"/>
      <c r="M239" s="7"/>
      <c r="N239" s="7"/>
      <c r="O239" s="7"/>
      <c r="P239" s="7"/>
      <c r="Q239" s="7"/>
      <c r="R239" s="7"/>
      <c r="S239" s="7"/>
      <c r="T239" s="7"/>
      <c r="U239" s="7"/>
      <c r="V239" s="7"/>
      <c r="W239" s="7"/>
    </row>
    <row r="240" spans="1:23" x14ac:dyDescent="0.3">
      <c r="A240" s="5"/>
      <c r="B240" s="7"/>
      <c r="C240" s="7"/>
      <c r="D240" s="7"/>
      <c r="E240" s="7"/>
      <c r="F240" s="7"/>
      <c r="G240" s="7"/>
      <c r="H240" s="7"/>
      <c r="I240" s="7"/>
      <c r="J240" s="7"/>
      <c r="K240" s="7"/>
      <c r="L240" s="7"/>
      <c r="M240" s="7"/>
      <c r="N240" s="7"/>
      <c r="O240" s="7"/>
      <c r="P240" s="7"/>
      <c r="Q240" s="7"/>
      <c r="R240" s="7"/>
      <c r="S240" s="7"/>
      <c r="T240" s="7"/>
      <c r="U240" s="7"/>
      <c r="V240" s="7"/>
      <c r="W240" s="7"/>
    </row>
    <row r="241" spans="1:23" x14ac:dyDescent="0.3">
      <c r="A241" s="5"/>
      <c r="B241" s="7"/>
      <c r="C241" s="7"/>
      <c r="D241" s="7"/>
      <c r="E241" s="7"/>
      <c r="F241" s="7"/>
      <c r="G241" s="7"/>
      <c r="H241" s="7"/>
      <c r="I241" s="7"/>
      <c r="J241" s="7"/>
      <c r="K241" s="7"/>
      <c r="L241" s="7"/>
      <c r="M241" s="7"/>
      <c r="N241" s="7"/>
      <c r="O241" s="7"/>
      <c r="P241" s="7"/>
      <c r="Q241" s="7"/>
      <c r="R241" s="7"/>
      <c r="S241" s="7"/>
      <c r="T241" s="7"/>
      <c r="U241" s="7"/>
      <c r="V241" s="7"/>
      <c r="W241" s="7"/>
    </row>
    <row r="242" spans="1:23" x14ac:dyDescent="0.3">
      <c r="A242" s="5"/>
      <c r="B242" s="7"/>
      <c r="C242" s="7"/>
      <c r="D242" s="7"/>
      <c r="E242" s="7"/>
      <c r="F242" s="7"/>
      <c r="G242" s="7"/>
      <c r="H242" s="7"/>
      <c r="I242" s="7"/>
      <c r="J242" s="7"/>
      <c r="K242" s="7"/>
      <c r="L242" s="7"/>
      <c r="M242" s="7"/>
      <c r="N242" s="7"/>
      <c r="O242" s="7"/>
      <c r="P242" s="7"/>
      <c r="Q242" s="7"/>
      <c r="R242" s="7"/>
      <c r="S242" s="7"/>
      <c r="T242" s="7"/>
      <c r="U242" s="7"/>
      <c r="V242" s="7"/>
      <c r="W242" s="7"/>
    </row>
    <row r="243" spans="1:23" x14ac:dyDescent="0.3">
      <c r="A243" s="5"/>
      <c r="B243" s="7"/>
      <c r="C243" s="7"/>
      <c r="D243" s="7"/>
      <c r="E243" s="7"/>
      <c r="F243" s="7"/>
      <c r="G243" s="7"/>
      <c r="H243" s="7"/>
      <c r="I243" s="7"/>
      <c r="J243" s="7"/>
      <c r="K243" s="7"/>
      <c r="L243" s="7"/>
      <c r="M243" s="7"/>
      <c r="N243" s="7"/>
      <c r="O243" s="7"/>
      <c r="P243" s="7"/>
      <c r="Q243" s="7"/>
      <c r="R243" s="7"/>
      <c r="S243" s="7"/>
      <c r="T243" s="7"/>
      <c r="U243" s="7"/>
      <c r="V243" s="7"/>
      <c r="W243" s="7"/>
    </row>
    <row r="244" spans="1:23" x14ac:dyDescent="0.3">
      <c r="A244" s="5"/>
      <c r="B244" s="7"/>
      <c r="C244" s="7"/>
      <c r="D244" s="7"/>
      <c r="E244" s="7"/>
      <c r="F244" s="7"/>
      <c r="G244" s="7"/>
      <c r="H244" s="7"/>
      <c r="I244" s="7"/>
      <c r="J244" s="7"/>
      <c r="K244" s="7"/>
      <c r="L244" s="7"/>
      <c r="M244" s="7"/>
      <c r="N244" s="7"/>
      <c r="O244" s="7"/>
      <c r="P244" s="7"/>
      <c r="Q244" s="7"/>
      <c r="R244" s="7"/>
      <c r="S244" s="7"/>
      <c r="T244" s="7"/>
      <c r="U244" s="7"/>
      <c r="V244" s="7"/>
      <c r="W244" s="7"/>
    </row>
    <row r="245" spans="1:23" x14ac:dyDescent="0.3">
      <c r="A245" s="5"/>
      <c r="B245" s="7"/>
      <c r="C245" s="7"/>
      <c r="D245" s="7"/>
      <c r="E245" s="7"/>
      <c r="F245" s="7"/>
      <c r="G245" s="7"/>
      <c r="H245" s="7"/>
      <c r="I245" s="7"/>
      <c r="J245" s="7"/>
      <c r="K245" s="7"/>
      <c r="L245" s="7"/>
      <c r="M245" s="7"/>
      <c r="N245" s="7"/>
      <c r="O245" s="7"/>
      <c r="P245" s="7"/>
      <c r="Q245" s="7"/>
      <c r="R245" s="7"/>
      <c r="S245" s="7"/>
      <c r="T245" s="7"/>
      <c r="U245" s="7"/>
      <c r="V245" s="7"/>
      <c r="W245" s="7"/>
    </row>
    <row r="246" spans="1:23" x14ac:dyDescent="0.3">
      <c r="A246" s="5"/>
      <c r="B246" s="7"/>
      <c r="C246" s="7"/>
      <c r="D246" s="7"/>
      <c r="E246" s="7"/>
      <c r="F246" s="7"/>
      <c r="G246" s="7"/>
      <c r="H246" s="7"/>
      <c r="I246" s="7"/>
      <c r="J246" s="7"/>
      <c r="K246" s="7"/>
      <c r="L246" s="7"/>
      <c r="M246" s="7"/>
      <c r="N246" s="7"/>
      <c r="O246" s="7"/>
      <c r="P246" s="7"/>
      <c r="Q246" s="7"/>
      <c r="R246" s="7"/>
      <c r="S246" s="7"/>
      <c r="T246" s="7"/>
      <c r="U246" s="7"/>
      <c r="V246" s="7"/>
      <c r="W246" s="7"/>
    </row>
    <row r="247" spans="1:23" x14ac:dyDescent="0.3">
      <c r="A247" s="5"/>
      <c r="B247" s="7"/>
      <c r="C247" s="7"/>
      <c r="D247" s="7"/>
      <c r="E247" s="7"/>
      <c r="F247" s="7"/>
      <c r="G247" s="7"/>
      <c r="H247" s="7"/>
      <c r="I247" s="7"/>
      <c r="J247" s="7"/>
      <c r="K247" s="7"/>
      <c r="L247" s="7"/>
      <c r="M247" s="7"/>
      <c r="N247" s="7"/>
      <c r="O247" s="7"/>
      <c r="P247" s="7"/>
      <c r="Q247" s="7"/>
      <c r="R247" s="7"/>
      <c r="S247" s="7"/>
      <c r="T247" s="7"/>
      <c r="U247" s="7"/>
      <c r="V247" s="7"/>
      <c r="W247" s="7"/>
    </row>
    <row r="248" spans="1:23" x14ac:dyDescent="0.3">
      <c r="A248" s="5"/>
      <c r="B248" s="7"/>
      <c r="C248" s="7"/>
      <c r="D248" s="7"/>
      <c r="E248" s="7"/>
      <c r="F248" s="7"/>
      <c r="G248" s="7"/>
      <c r="H248" s="7"/>
      <c r="I248" s="7"/>
      <c r="J248" s="7"/>
      <c r="K248" s="7"/>
      <c r="L248" s="7"/>
      <c r="M248" s="7"/>
      <c r="N248" s="7"/>
      <c r="O248" s="7"/>
      <c r="P248" s="7"/>
      <c r="Q248" s="7"/>
      <c r="R248" s="7"/>
      <c r="S248" s="7"/>
      <c r="T248" s="7"/>
      <c r="U248" s="7"/>
      <c r="V248" s="7"/>
      <c r="W248" s="7"/>
    </row>
    <row r="249" spans="1:23" x14ac:dyDescent="0.3">
      <c r="A249" s="5"/>
      <c r="B249" s="7"/>
      <c r="C249" s="7"/>
      <c r="D249" s="7"/>
      <c r="E249" s="7"/>
      <c r="F249" s="7"/>
      <c r="G249" s="7"/>
      <c r="H249" s="7"/>
      <c r="I249" s="7"/>
      <c r="J249" s="7"/>
      <c r="K249" s="7"/>
      <c r="L249" s="7"/>
      <c r="M249" s="7"/>
      <c r="N249" s="7"/>
      <c r="O249" s="7"/>
      <c r="P249" s="7"/>
      <c r="Q249" s="7"/>
      <c r="R249" s="7"/>
      <c r="S249" s="7"/>
      <c r="T249" s="7"/>
      <c r="U249" s="7"/>
      <c r="V249" s="7"/>
      <c r="W249" s="7"/>
    </row>
    <row r="250" spans="1:23" x14ac:dyDescent="0.3">
      <c r="A250" s="5"/>
      <c r="B250" s="7"/>
      <c r="C250" s="7"/>
      <c r="D250" s="7"/>
      <c r="E250" s="7"/>
      <c r="F250" s="7"/>
      <c r="G250" s="7"/>
      <c r="H250" s="7"/>
      <c r="I250" s="7"/>
      <c r="J250" s="7"/>
      <c r="K250" s="7"/>
      <c r="L250" s="7"/>
      <c r="M250" s="7"/>
      <c r="N250" s="7"/>
      <c r="O250" s="7"/>
      <c r="P250" s="7"/>
      <c r="Q250" s="7"/>
      <c r="R250" s="7"/>
      <c r="S250" s="7"/>
      <c r="T250" s="7"/>
      <c r="U250" s="7"/>
      <c r="V250" s="7"/>
      <c r="W250" s="7"/>
    </row>
    <row r="251" spans="1:23" x14ac:dyDescent="0.3">
      <c r="A251" s="5"/>
      <c r="B251" s="7"/>
      <c r="C251" s="7"/>
      <c r="D251" s="7"/>
      <c r="E251" s="7"/>
      <c r="F251" s="7"/>
      <c r="G251" s="7"/>
      <c r="H251" s="7"/>
      <c r="I251" s="7"/>
      <c r="J251" s="7"/>
      <c r="K251" s="7"/>
      <c r="L251" s="7"/>
      <c r="M251" s="7"/>
      <c r="N251" s="7"/>
      <c r="O251" s="7"/>
      <c r="P251" s="7"/>
      <c r="Q251" s="7"/>
      <c r="R251" s="7"/>
      <c r="S251" s="7"/>
      <c r="T251" s="7"/>
      <c r="U251" s="7"/>
      <c r="V251" s="7"/>
      <c r="W251" s="7"/>
    </row>
    <row r="252" spans="1:23" x14ac:dyDescent="0.3">
      <c r="A252" s="5"/>
      <c r="B252" s="7"/>
      <c r="C252" s="7"/>
      <c r="D252" s="7"/>
      <c r="E252" s="7"/>
      <c r="F252" s="7"/>
      <c r="G252" s="7"/>
      <c r="H252" s="7"/>
      <c r="I252" s="7"/>
      <c r="J252" s="7"/>
      <c r="K252" s="7"/>
      <c r="L252" s="7"/>
      <c r="M252" s="7"/>
      <c r="N252" s="7"/>
      <c r="O252" s="7"/>
      <c r="P252" s="7"/>
      <c r="Q252" s="7"/>
      <c r="R252" s="7"/>
      <c r="S252" s="7"/>
      <c r="T252" s="7"/>
      <c r="U252" s="7"/>
      <c r="V252" s="7"/>
      <c r="W252" s="7"/>
    </row>
    <row r="253" spans="1:23" x14ac:dyDescent="0.3">
      <c r="A253" s="5"/>
      <c r="B253" s="7"/>
      <c r="C253" s="7"/>
      <c r="D253" s="7"/>
      <c r="E253" s="7"/>
      <c r="F253" s="7"/>
      <c r="G253" s="7"/>
      <c r="H253" s="7"/>
      <c r="I253" s="7"/>
      <c r="J253" s="7"/>
      <c r="K253" s="7"/>
      <c r="L253" s="7"/>
      <c r="M253" s="7"/>
      <c r="N253" s="7"/>
      <c r="O253" s="7"/>
      <c r="P253" s="7"/>
      <c r="Q253" s="7"/>
      <c r="R253" s="7"/>
      <c r="S253" s="7"/>
      <c r="T253" s="7"/>
      <c r="U253" s="7"/>
      <c r="V253" s="7"/>
      <c r="W253" s="7"/>
    </row>
    <row r="254" spans="1:23" x14ac:dyDescent="0.3">
      <c r="A254" s="5"/>
      <c r="B254" s="7"/>
      <c r="C254" s="7"/>
      <c r="D254" s="7"/>
      <c r="E254" s="7"/>
      <c r="F254" s="7"/>
      <c r="G254" s="7"/>
      <c r="H254" s="7"/>
      <c r="I254" s="7"/>
      <c r="J254" s="7"/>
      <c r="K254" s="7"/>
      <c r="L254" s="7"/>
      <c r="M254" s="7"/>
      <c r="N254" s="7"/>
      <c r="O254" s="7"/>
      <c r="P254" s="7"/>
      <c r="Q254" s="7"/>
      <c r="R254" s="7"/>
      <c r="S254" s="7"/>
      <c r="T254" s="7"/>
      <c r="U254" s="7"/>
      <c r="V254" s="7"/>
      <c r="W254" s="7"/>
    </row>
    <row r="255" spans="1:23" x14ac:dyDescent="0.3">
      <c r="A255" s="5"/>
      <c r="B255" s="7"/>
      <c r="C255" s="7"/>
      <c r="D255" s="7"/>
      <c r="E255" s="7"/>
      <c r="F255" s="7"/>
      <c r="G255" s="7"/>
      <c r="H255" s="7"/>
      <c r="I255" s="7"/>
      <c r="J255" s="7"/>
      <c r="K255" s="7"/>
      <c r="L255" s="7"/>
      <c r="M255" s="7"/>
      <c r="N255" s="7"/>
      <c r="O255" s="7"/>
      <c r="P255" s="7"/>
      <c r="Q255" s="7"/>
      <c r="R255" s="7"/>
      <c r="S255" s="7"/>
      <c r="T255" s="7"/>
      <c r="U255" s="7"/>
      <c r="V255" s="7"/>
      <c r="W255" s="7"/>
    </row>
    <row r="256" spans="1:23" x14ac:dyDescent="0.3">
      <c r="A256" s="5"/>
      <c r="B256" s="7"/>
      <c r="C256" s="7"/>
      <c r="D256" s="7"/>
      <c r="E256" s="7"/>
      <c r="F256" s="7"/>
      <c r="G256" s="7"/>
      <c r="H256" s="7"/>
      <c r="I256" s="7"/>
      <c r="J256" s="7"/>
      <c r="K256" s="7"/>
      <c r="L256" s="7"/>
      <c r="M256" s="7"/>
      <c r="N256" s="7"/>
      <c r="O256" s="7"/>
      <c r="P256" s="7"/>
      <c r="Q256" s="7"/>
      <c r="R256" s="7"/>
      <c r="S256" s="7"/>
      <c r="T256" s="7"/>
      <c r="U256" s="7"/>
      <c r="V256" s="7"/>
      <c r="W256" s="7"/>
    </row>
    <row r="257" spans="1:23" x14ac:dyDescent="0.3">
      <c r="A257" s="5"/>
      <c r="B257" s="7"/>
      <c r="C257" s="7"/>
      <c r="D257" s="7"/>
      <c r="E257" s="7"/>
      <c r="F257" s="7"/>
      <c r="G257" s="7"/>
      <c r="H257" s="7"/>
      <c r="I257" s="7"/>
      <c r="J257" s="7"/>
      <c r="K257" s="7"/>
      <c r="L257" s="7"/>
      <c r="M257" s="7"/>
      <c r="N257" s="7"/>
      <c r="O257" s="7"/>
      <c r="P257" s="7"/>
      <c r="Q257" s="7"/>
      <c r="R257" s="7"/>
      <c r="S257" s="7"/>
      <c r="T257" s="7"/>
      <c r="U257" s="7"/>
      <c r="V257" s="7"/>
      <c r="W257" s="7"/>
    </row>
    <row r="258" spans="1:23" x14ac:dyDescent="0.3">
      <c r="A258" s="5"/>
      <c r="B258" s="7"/>
      <c r="C258" s="7"/>
      <c r="D258" s="7"/>
      <c r="E258" s="7"/>
      <c r="F258" s="7"/>
      <c r="G258" s="7"/>
      <c r="H258" s="7"/>
      <c r="I258" s="7"/>
      <c r="J258" s="7"/>
      <c r="K258" s="7"/>
      <c r="L258" s="7"/>
      <c r="M258" s="7"/>
      <c r="N258" s="7"/>
      <c r="O258" s="7"/>
      <c r="P258" s="7"/>
      <c r="Q258" s="7"/>
      <c r="R258" s="7"/>
      <c r="S258" s="7"/>
      <c r="T258" s="7"/>
      <c r="U258" s="7"/>
      <c r="V258" s="7"/>
      <c r="W258" s="7"/>
    </row>
    <row r="259" spans="1:23" x14ac:dyDescent="0.3">
      <c r="A259" s="5"/>
      <c r="B259" s="7"/>
      <c r="C259" s="7"/>
      <c r="D259" s="7"/>
      <c r="E259" s="7"/>
      <c r="F259" s="7"/>
      <c r="G259" s="7"/>
      <c r="H259" s="7"/>
      <c r="I259" s="7"/>
      <c r="J259" s="7"/>
      <c r="K259" s="7"/>
      <c r="L259" s="7"/>
      <c r="M259" s="7"/>
      <c r="N259" s="7"/>
      <c r="O259" s="7"/>
      <c r="P259" s="7"/>
      <c r="Q259" s="7"/>
      <c r="R259" s="7"/>
      <c r="S259" s="7"/>
      <c r="T259" s="7"/>
      <c r="U259" s="7"/>
      <c r="V259" s="7"/>
      <c r="W259" s="7"/>
    </row>
    <row r="260" spans="1:23" x14ac:dyDescent="0.3">
      <c r="A260" s="5"/>
      <c r="B260" s="7"/>
      <c r="C260" s="7"/>
      <c r="D260" s="7"/>
      <c r="E260" s="7"/>
      <c r="F260" s="7"/>
      <c r="G260" s="7"/>
      <c r="H260" s="7"/>
      <c r="I260" s="7"/>
      <c r="J260" s="7"/>
      <c r="K260" s="7"/>
      <c r="L260" s="7"/>
      <c r="M260" s="7"/>
      <c r="N260" s="7"/>
      <c r="O260" s="7"/>
      <c r="P260" s="7"/>
      <c r="Q260" s="7"/>
      <c r="R260" s="7"/>
      <c r="S260" s="7"/>
      <c r="T260" s="7"/>
      <c r="U260" s="7"/>
      <c r="V260" s="7"/>
      <c r="W260" s="7"/>
    </row>
    <row r="261" spans="1:23" x14ac:dyDescent="0.3">
      <c r="A261" s="5"/>
      <c r="B261" s="7"/>
      <c r="C261" s="7"/>
      <c r="D261" s="7"/>
      <c r="E261" s="7"/>
      <c r="F261" s="7"/>
      <c r="G261" s="7"/>
      <c r="H261" s="7"/>
      <c r="I261" s="7"/>
      <c r="J261" s="7"/>
      <c r="K261" s="7"/>
      <c r="L261" s="7"/>
      <c r="M261" s="7"/>
      <c r="N261" s="7"/>
      <c r="O261" s="7"/>
      <c r="P261" s="7"/>
      <c r="Q261" s="7"/>
      <c r="R261" s="7"/>
      <c r="S261" s="7"/>
      <c r="T261" s="7"/>
      <c r="U261" s="7"/>
      <c r="V261" s="7"/>
      <c r="W261" s="7"/>
    </row>
    <row r="262" spans="1:23" x14ac:dyDescent="0.3">
      <c r="A262" s="5"/>
      <c r="B262" s="7"/>
      <c r="C262" s="7"/>
      <c r="D262" s="7"/>
      <c r="E262" s="7"/>
      <c r="F262" s="7"/>
      <c r="G262" s="7"/>
      <c r="H262" s="7"/>
      <c r="I262" s="7"/>
      <c r="J262" s="7"/>
      <c r="K262" s="7"/>
      <c r="L262" s="7"/>
      <c r="M262" s="7"/>
      <c r="N262" s="7"/>
      <c r="O262" s="7"/>
      <c r="P262" s="7"/>
      <c r="Q262" s="7"/>
      <c r="R262" s="7"/>
      <c r="S262" s="7"/>
      <c r="T262" s="7"/>
      <c r="U262" s="7"/>
      <c r="V262" s="7"/>
      <c r="W262" s="7"/>
    </row>
    <row r="263" spans="1:23" x14ac:dyDescent="0.3">
      <c r="A263" s="5"/>
      <c r="B263" s="7"/>
      <c r="C263" s="7"/>
      <c r="D263" s="7"/>
      <c r="E263" s="7"/>
      <c r="F263" s="7"/>
      <c r="G263" s="7"/>
      <c r="H263" s="7"/>
      <c r="I263" s="7"/>
      <c r="J263" s="7"/>
      <c r="K263" s="7"/>
      <c r="L263" s="7"/>
      <c r="M263" s="7"/>
      <c r="N263" s="7"/>
      <c r="O263" s="7"/>
      <c r="P263" s="7"/>
      <c r="Q263" s="7"/>
      <c r="R263" s="7"/>
      <c r="S263" s="7"/>
      <c r="T263" s="7"/>
      <c r="U263" s="7"/>
      <c r="V263" s="7"/>
      <c r="W263" s="7"/>
    </row>
    <row r="264" spans="1:23" x14ac:dyDescent="0.3">
      <c r="A264" s="5"/>
      <c r="B264" s="7"/>
      <c r="C264" s="7"/>
      <c r="D264" s="7"/>
      <c r="E264" s="7"/>
      <c r="F264" s="7"/>
      <c r="G264" s="7"/>
      <c r="H264" s="7"/>
      <c r="I264" s="7"/>
      <c r="J264" s="7"/>
      <c r="K264" s="7"/>
      <c r="L264" s="7"/>
      <c r="M264" s="7"/>
      <c r="N264" s="7"/>
      <c r="O264" s="7"/>
      <c r="P264" s="7"/>
      <c r="Q264" s="7"/>
      <c r="R264" s="7"/>
      <c r="S264" s="7"/>
      <c r="T264" s="7"/>
      <c r="U264" s="7"/>
      <c r="V264" s="7"/>
      <c r="W264" s="7"/>
    </row>
    <row r="265" spans="1:23" x14ac:dyDescent="0.3">
      <c r="A265" s="5"/>
      <c r="B265" s="7"/>
      <c r="C265" s="7"/>
      <c r="D265" s="7"/>
      <c r="E265" s="7"/>
      <c r="F265" s="7"/>
      <c r="G265" s="7"/>
      <c r="H265" s="7"/>
      <c r="I265" s="7"/>
      <c r="J265" s="7"/>
      <c r="K265" s="7"/>
      <c r="L265" s="7"/>
      <c r="M265" s="7"/>
      <c r="N265" s="7"/>
      <c r="O265" s="7"/>
      <c r="P265" s="7"/>
      <c r="Q265" s="7"/>
      <c r="R265" s="7"/>
      <c r="S265" s="7"/>
      <c r="T265" s="7"/>
      <c r="U265" s="7"/>
      <c r="V265" s="7"/>
      <c r="W265" s="7"/>
    </row>
    <row r="266" spans="1:23" x14ac:dyDescent="0.3">
      <c r="A266" s="5"/>
      <c r="B266" s="7"/>
      <c r="C266" s="7"/>
      <c r="D266" s="7"/>
      <c r="E266" s="7"/>
      <c r="F266" s="7"/>
      <c r="G266" s="7"/>
      <c r="H266" s="7"/>
      <c r="I266" s="7"/>
      <c r="J266" s="7"/>
      <c r="K266" s="7"/>
      <c r="L266" s="7"/>
      <c r="M266" s="7"/>
      <c r="N266" s="7"/>
      <c r="O266" s="7"/>
      <c r="P266" s="7"/>
      <c r="Q266" s="7"/>
      <c r="R266" s="7"/>
      <c r="S266" s="7"/>
      <c r="T266" s="7"/>
      <c r="U266" s="7"/>
      <c r="V266" s="7"/>
      <c r="W266" s="7"/>
    </row>
    <row r="267" spans="1:23" x14ac:dyDescent="0.3">
      <c r="A267" s="5"/>
      <c r="B267" s="7"/>
      <c r="C267" s="7"/>
      <c r="D267" s="7"/>
      <c r="E267" s="7"/>
      <c r="F267" s="7"/>
      <c r="G267" s="7"/>
      <c r="H267" s="7"/>
      <c r="I267" s="7"/>
      <c r="J267" s="7"/>
      <c r="K267" s="7"/>
      <c r="L267" s="7"/>
      <c r="M267" s="7"/>
      <c r="N267" s="7"/>
      <c r="O267" s="7"/>
      <c r="P267" s="7"/>
      <c r="Q267" s="7"/>
      <c r="R267" s="7"/>
      <c r="S267" s="7"/>
      <c r="T267" s="7"/>
      <c r="U267" s="7"/>
      <c r="V267" s="7"/>
      <c r="W267" s="7"/>
    </row>
    <row r="268" spans="1:23" x14ac:dyDescent="0.3">
      <c r="A268" s="5"/>
      <c r="B268" s="7"/>
      <c r="C268" s="7"/>
      <c r="D268" s="7"/>
      <c r="E268" s="7"/>
      <c r="F268" s="7"/>
      <c r="G268" s="7"/>
      <c r="H268" s="7"/>
      <c r="I268" s="7"/>
      <c r="J268" s="7"/>
      <c r="K268" s="7"/>
      <c r="L268" s="7"/>
      <c r="M268" s="7"/>
      <c r="N268" s="7"/>
      <c r="O268" s="7"/>
      <c r="P268" s="7"/>
      <c r="Q268" s="7"/>
      <c r="R268" s="7"/>
      <c r="S268" s="7"/>
      <c r="T268" s="7"/>
      <c r="U268" s="7"/>
      <c r="V268" s="7"/>
      <c r="W268" s="7"/>
    </row>
    <row r="269" spans="1:23" x14ac:dyDescent="0.3">
      <c r="A269" s="5"/>
      <c r="B269" s="7"/>
      <c r="C269" s="7"/>
      <c r="D269" s="7"/>
      <c r="E269" s="7"/>
      <c r="F269" s="7"/>
      <c r="G269" s="7"/>
      <c r="H269" s="7"/>
      <c r="I269" s="7"/>
      <c r="J269" s="7"/>
      <c r="K269" s="7"/>
      <c r="L269" s="7"/>
      <c r="M269" s="7"/>
      <c r="N269" s="7"/>
      <c r="O269" s="7"/>
      <c r="P269" s="7"/>
      <c r="Q269" s="7"/>
      <c r="R269" s="7"/>
      <c r="S269" s="7"/>
      <c r="T269" s="7"/>
      <c r="U269" s="7"/>
      <c r="V269" s="7"/>
      <c r="W269" s="7"/>
    </row>
    <row r="270" spans="1:23" x14ac:dyDescent="0.3">
      <c r="A270" s="5"/>
      <c r="B270" s="7"/>
      <c r="C270" s="7"/>
      <c r="D270" s="7"/>
      <c r="E270" s="7"/>
      <c r="F270" s="7"/>
      <c r="G270" s="7"/>
      <c r="H270" s="7"/>
      <c r="I270" s="7"/>
      <c r="J270" s="7"/>
      <c r="K270" s="7"/>
      <c r="L270" s="7"/>
      <c r="M270" s="7"/>
      <c r="N270" s="7"/>
      <c r="O270" s="7"/>
      <c r="P270" s="7"/>
      <c r="Q270" s="7"/>
      <c r="R270" s="7"/>
      <c r="S270" s="7"/>
      <c r="T270" s="7"/>
      <c r="U270" s="7"/>
      <c r="V270" s="7"/>
      <c r="W270" s="7"/>
    </row>
    <row r="271" spans="1:23" x14ac:dyDescent="0.3">
      <c r="A271" s="5"/>
      <c r="B271" s="7"/>
      <c r="C271" s="7"/>
      <c r="D271" s="7"/>
      <c r="E271" s="7"/>
      <c r="F271" s="7"/>
      <c r="G271" s="7"/>
      <c r="H271" s="7"/>
      <c r="I271" s="7"/>
      <c r="J271" s="7"/>
      <c r="K271" s="7"/>
      <c r="L271" s="7"/>
      <c r="M271" s="7"/>
      <c r="N271" s="7"/>
      <c r="O271" s="7"/>
      <c r="P271" s="7"/>
      <c r="Q271" s="7"/>
      <c r="R271" s="7"/>
      <c r="S271" s="7"/>
      <c r="T271" s="7"/>
      <c r="U271" s="7"/>
      <c r="V271" s="7"/>
      <c r="W271" s="7"/>
    </row>
    <row r="272" spans="1:23" x14ac:dyDescent="0.3">
      <c r="A272" s="5"/>
      <c r="B272" s="7"/>
      <c r="C272" s="7"/>
      <c r="D272" s="7"/>
      <c r="E272" s="7"/>
      <c r="F272" s="7"/>
      <c r="G272" s="7"/>
      <c r="H272" s="7"/>
      <c r="I272" s="7"/>
      <c r="J272" s="7"/>
      <c r="K272" s="7"/>
      <c r="L272" s="7"/>
      <c r="M272" s="7"/>
      <c r="N272" s="7"/>
      <c r="O272" s="7"/>
      <c r="P272" s="7"/>
      <c r="Q272" s="7"/>
      <c r="R272" s="7"/>
      <c r="S272" s="7"/>
      <c r="T272" s="7"/>
      <c r="U272" s="7"/>
      <c r="V272" s="7"/>
      <c r="W272" s="7"/>
    </row>
    <row r="273" spans="1:23" x14ac:dyDescent="0.3">
      <c r="A273" s="5"/>
      <c r="B273" s="7"/>
      <c r="C273" s="7"/>
      <c r="D273" s="7"/>
      <c r="E273" s="7"/>
      <c r="F273" s="7"/>
      <c r="G273" s="7"/>
      <c r="H273" s="7"/>
      <c r="I273" s="7"/>
      <c r="J273" s="7"/>
      <c r="K273" s="7"/>
      <c r="L273" s="7"/>
      <c r="M273" s="7"/>
      <c r="N273" s="7"/>
      <c r="O273" s="7"/>
      <c r="P273" s="7"/>
      <c r="Q273" s="7"/>
      <c r="R273" s="7"/>
      <c r="S273" s="7"/>
      <c r="T273" s="7"/>
      <c r="U273" s="7"/>
      <c r="V273" s="7"/>
      <c r="W273" s="7"/>
    </row>
    <row r="274" spans="1:23" x14ac:dyDescent="0.3">
      <c r="A274" s="5"/>
      <c r="B274" s="7"/>
      <c r="C274" s="7"/>
      <c r="D274" s="7"/>
      <c r="E274" s="7"/>
      <c r="F274" s="7"/>
      <c r="G274" s="7"/>
      <c r="H274" s="7"/>
      <c r="I274" s="7"/>
      <c r="J274" s="7"/>
      <c r="K274" s="7"/>
      <c r="L274" s="7"/>
      <c r="M274" s="7"/>
      <c r="N274" s="7"/>
      <c r="O274" s="7"/>
      <c r="P274" s="7"/>
      <c r="Q274" s="7"/>
      <c r="R274" s="7"/>
      <c r="S274" s="7"/>
      <c r="T274" s="7"/>
      <c r="U274" s="7"/>
      <c r="V274" s="7"/>
      <c r="W274" s="7"/>
    </row>
    <row r="275" spans="1:23" x14ac:dyDescent="0.3">
      <c r="A275" s="5"/>
      <c r="B275" s="7"/>
      <c r="C275" s="7"/>
      <c r="D275" s="7"/>
      <c r="E275" s="7"/>
      <c r="F275" s="7"/>
      <c r="G275" s="7"/>
      <c r="H275" s="7"/>
      <c r="I275" s="7"/>
      <c r="J275" s="7"/>
      <c r="K275" s="7"/>
      <c r="L275" s="7"/>
      <c r="M275" s="7"/>
      <c r="N275" s="7"/>
      <c r="O275" s="7"/>
      <c r="P275" s="7"/>
      <c r="Q275" s="7"/>
      <c r="R275" s="7"/>
      <c r="S275" s="7"/>
      <c r="T275" s="7"/>
      <c r="U275" s="7"/>
      <c r="V275" s="7"/>
      <c r="W275" s="7"/>
    </row>
    <row r="276" spans="1:23" x14ac:dyDescent="0.3">
      <c r="A276" s="5"/>
      <c r="B276" s="7"/>
      <c r="C276" s="7"/>
      <c r="D276" s="7"/>
      <c r="E276" s="7"/>
      <c r="F276" s="7"/>
      <c r="G276" s="7"/>
      <c r="H276" s="7"/>
      <c r="I276" s="7"/>
      <c r="J276" s="7"/>
      <c r="K276" s="7"/>
      <c r="L276" s="7"/>
      <c r="M276" s="7"/>
      <c r="N276" s="7"/>
      <c r="O276" s="7"/>
      <c r="P276" s="7"/>
      <c r="Q276" s="7"/>
      <c r="R276" s="7"/>
      <c r="S276" s="7"/>
      <c r="T276" s="7"/>
      <c r="U276" s="7"/>
      <c r="V276" s="7"/>
      <c r="W276" s="7"/>
    </row>
    <row r="277" spans="1:23" x14ac:dyDescent="0.3">
      <c r="A277" s="5"/>
      <c r="B277" s="7"/>
      <c r="C277" s="7"/>
      <c r="D277" s="7"/>
      <c r="E277" s="7"/>
      <c r="F277" s="7"/>
      <c r="G277" s="7"/>
      <c r="H277" s="7"/>
      <c r="I277" s="7"/>
      <c r="J277" s="7"/>
      <c r="K277" s="7"/>
      <c r="L277" s="7"/>
      <c r="M277" s="7"/>
      <c r="N277" s="7"/>
      <c r="O277" s="7"/>
      <c r="P277" s="7"/>
      <c r="Q277" s="7"/>
      <c r="R277" s="7"/>
      <c r="S277" s="7"/>
      <c r="T277" s="7"/>
      <c r="U277" s="7"/>
      <c r="V277" s="7"/>
      <c r="W277" s="7"/>
    </row>
    <row r="278" spans="1:23" x14ac:dyDescent="0.3">
      <c r="A278" s="5"/>
      <c r="B278" s="7"/>
      <c r="C278" s="7"/>
      <c r="D278" s="7"/>
      <c r="E278" s="7"/>
      <c r="F278" s="7"/>
      <c r="G278" s="7"/>
      <c r="H278" s="7"/>
      <c r="I278" s="7"/>
      <c r="J278" s="7"/>
      <c r="K278" s="7"/>
      <c r="L278" s="7"/>
      <c r="M278" s="7"/>
      <c r="N278" s="7"/>
      <c r="O278" s="7"/>
      <c r="P278" s="7"/>
      <c r="Q278" s="7"/>
      <c r="R278" s="7"/>
      <c r="S278" s="7"/>
      <c r="T278" s="7"/>
      <c r="U278" s="7"/>
      <c r="V278" s="7"/>
      <c r="W278" s="7"/>
    </row>
    <row r="279" spans="1:23" x14ac:dyDescent="0.3">
      <c r="A279" s="5"/>
      <c r="B279" s="7"/>
      <c r="C279" s="7"/>
      <c r="D279" s="7"/>
      <c r="E279" s="7"/>
      <c r="F279" s="7"/>
      <c r="G279" s="7"/>
      <c r="H279" s="7"/>
      <c r="I279" s="7"/>
      <c r="J279" s="7"/>
      <c r="K279" s="7"/>
      <c r="L279" s="7"/>
      <c r="M279" s="7"/>
      <c r="N279" s="7"/>
      <c r="O279" s="7"/>
      <c r="P279" s="7"/>
      <c r="Q279" s="7"/>
      <c r="R279" s="7"/>
      <c r="S279" s="7"/>
      <c r="T279" s="7"/>
      <c r="U279" s="7"/>
      <c r="V279" s="7"/>
      <c r="W279" s="7"/>
    </row>
    <row r="280" spans="1:23" x14ac:dyDescent="0.3">
      <c r="A280" s="5"/>
      <c r="B280" s="7"/>
      <c r="C280" s="7"/>
      <c r="D280" s="7"/>
      <c r="E280" s="7"/>
      <c r="F280" s="7"/>
      <c r="G280" s="7"/>
      <c r="H280" s="7"/>
      <c r="I280" s="7"/>
      <c r="J280" s="7"/>
      <c r="K280" s="7"/>
      <c r="L280" s="7"/>
      <c r="M280" s="7"/>
      <c r="N280" s="7"/>
      <c r="O280" s="7"/>
      <c r="P280" s="7"/>
      <c r="Q280" s="7"/>
      <c r="R280" s="7"/>
      <c r="S280" s="7"/>
      <c r="T280" s="7"/>
      <c r="U280" s="7"/>
      <c r="V280" s="7"/>
      <c r="W280" s="7"/>
    </row>
    <row r="281" spans="1:23" x14ac:dyDescent="0.3">
      <c r="A281" s="5"/>
      <c r="B281" s="7"/>
      <c r="C281" s="7"/>
      <c r="D281" s="7"/>
      <c r="E281" s="7"/>
      <c r="F281" s="7"/>
      <c r="G281" s="7"/>
      <c r="H281" s="7"/>
      <c r="I281" s="7"/>
      <c r="J281" s="7"/>
      <c r="K281" s="7"/>
      <c r="L281" s="7"/>
      <c r="M281" s="7"/>
      <c r="N281" s="7"/>
      <c r="O281" s="7"/>
      <c r="P281" s="7"/>
      <c r="Q281" s="7"/>
      <c r="R281" s="7"/>
      <c r="S281" s="7"/>
      <c r="T281" s="7"/>
      <c r="U281" s="7"/>
      <c r="V281" s="7"/>
      <c r="W281" s="7"/>
    </row>
    <row r="282" spans="1:23" x14ac:dyDescent="0.3">
      <c r="A282" s="5"/>
      <c r="B282" s="7"/>
      <c r="C282" s="7"/>
      <c r="D282" s="7"/>
      <c r="E282" s="7"/>
      <c r="F282" s="7"/>
      <c r="G282" s="7"/>
      <c r="H282" s="7"/>
      <c r="I282" s="7"/>
      <c r="J282" s="7"/>
      <c r="K282" s="7"/>
      <c r="L282" s="7"/>
      <c r="M282" s="7"/>
      <c r="N282" s="7"/>
      <c r="O282" s="7"/>
      <c r="P282" s="7"/>
      <c r="Q282" s="7"/>
      <c r="R282" s="7"/>
      <c r="S282" s="7"/>
      <c r="T282" s="7"/>
      <c r="U282" s="7"/>
      <c r="V282" s="7"/>
      <c r="W282" s="7"/>
    </row>
    <row r="283" spans="1:23" x14ac:dyDescent="0.3">
      <c r="A283" s="5"/>
      <c r="B283" s="7"/>
      <c r="C283" s="7"/>
      <c r="D283" s="7"/>
      <c r="E283" s="7"/>
      <c r="F283" s="7"/>
      <c r="G283" s="7"/>
      <c r="H283" s="7"/>
      <c r="I283" s="7"/>
      <c r="J283" s="7"/>
      <c r="K283" s="7"/>
      <c r="L283" s="7"/>
      <c r="M283" s="7"/>
      <c r="N283" s="7"/>
      <c r="O283" s="7"/>
      <c r="P283" s="7"/>
      <c r="Q283" s="7"/>
      <c r="R283" s="7"/>
      <c r="S283" s="7"/>
      <c r="T283" s="7"/>
      <c r="U283" s="7"/>
      <c r="V283" s="7"/>
      <c r="W283" s="7"/>
    </row>
    <row r="284" spans="1:23" x14ac:dyDescent="0.3">
      <c r="A284" s="5"/>
      <c r="B284" s="7"/>
      <c r="C284" s="7"/>
      <c r="D284" s="7"/>
      <c r="E284" s="7"/>
      <c r="F284" s="7"/>
      <c r="G284" s="7"/>
      <c r="H284" s="7"/>
      <c r="I284" s="7"/>
      <c r="J284" s="7"/>
      <c r="K284" s="7"/>
      <c r="L284" s="7"/>
      <c r="M284" s="7"/>
      <c r="N284" s="7"/>
      <c r="O284" s="7"/>
      <c r="P284" s="7"/>
      <c r="Q284" s="7"/>
      <c r="R284" s="7"/>
      <c r="S284" s="7"/>
      <c r="T284" s="7"/>
      <c r="U284" s="7"/>
      <c r="V284" s="7"/>
      <c r="W284" s="7"/>
    </row>
    <row r="285" spans="1:23" x14ac:dyDescent="0.3">
      <c r="A285" s="5"/>
      <c r="B285" s="7"/>
      <c r="C285" s="7"/>
      <c r="D285" s="7"/>
      <c r="E285" s="7"/>
      <c r="F285" s="7"/>
      <c r="G285" s="7"/>
      <c r="H285" s="7"/>
      <c r="I285" s="7"/>
      <c r="J285" s="7"/>
      <c r="K285" s="7"/>
      <c r="L285" s="7"/>
      <c r="M285" s="7"/>
      <c r="N285" s="7"/>
      <c r="O285" s="7"/>
      <c r="P285" s="7"/>
      <c r="Q285" s="7"/>
      <c r="R285" s="7"/>
      <c r="S285" s="7"/>
      <c r="T285" s="7"/>
      <c r="U285" s="7"/>
      <c r="V285" s="7"/>
      <c r="W285" s="7"/>
    </row>
    <row r="286" spans="1:23" x14ac:dyDescent="0.3">
      <c r="A286" s="5"/>
      <c r="B286" s="7"/>
      <c r="C286" s="7"/>
      <c r="D286" s="7"/>
      <c r="E286" s="7"/>
      <c r="F286" s="7"/>
      <c r="G286" s="7"/>
      <c r="H286" s="7"/>
      <c r="I286" s="7"/>
      <c r="J286" s="7"/>
      <c r="K286" s="7"/>
      <c r="L286" s="7"/>
      <c r="M286" s="7"/>
      <c r="N286" s="7"/>
      <c r="O286" s="7"/>
      <c r="P286" s="7"/>
      <c r="Q286" s="7"/>
      <c r="R286" s="7"/>
      <c r="S286" s="7"/>
      <c r="T286" s="7"/>
      <c r="U286" s="7"/>
      <c r="V286" s="7"/>
      <c r="W286" s="7"/>
    </row>
    <row r="287" spans="1:23" x14ac:dyDescent="0.3">
      <c r="A287" s="5"/>
      <c r="B287" s="7"/>
      <c r="C287" s="7"/>
      <c r="D287" s="7"/>
      <c r="E287" s="7"/>
      <c r="F287" s="7"/>
      <c r="G287" s="7"/>
      <c r="H287" s="7"/>
      <c r="I287" s="7"/>
      <c r="J287" s="7"/>
      <c r="K287" s="7"/>
      <c r="L287" s="7"/>
      <c r="M287" s="7"/>
      <c r="N287" s="7"/>
      <c r="O287" s="7"/>
      <c r="P287" s="7"/>
      <c r="Q287" s="7"/>
      <c r="R287" s="7"/>
      <c r="S287" s="7"/>
      <c r="T287" s="7"/>
      <c r="U287" s="7"/>
      <c r="V287" s="7"/>
      <c r="W287" s="7"/>
    </row>
    <row r="288" spans="1:23" x14ac:dyDescent="0.3">
      <c r="A288" s="5"/>
      <c r="B288" s="7"/>
      <c r="C288" s="7"/>
      <c r="D288" s="7"/>
      <c r="E288" s="7"/>
      <c r="F288" s="7"/>
      <c r="G288" s="7"/>
      <c r="H288" s="7"/>
      <c r="I288" s="7"/>
      <c r="J288" s="7"/>
      <c r="K288" s="7"/>
      <c r="L288" s="7"/>
      <c r="M288" s="7"/>
      <c r="N288" s="7"/>
      <c r="O288" s="7"/>
      <c r="P288" s="7"/>
      <c r="Q288" s="7"/>
      <c r="R288" s="7"/>
      <c r="S288" s="7"/>
      <c r="T288" s="7"/>
      <c r="U288" s="7"/>
      <c r="V288" s="7"/>
      <c r="W288" s="7"/>
    </row>
    <row r="289" spans="1:23" x14ac:dyDescent="0.3">
      <c r="A289" s="5"/>
      <c r="B289" s="7"/>
      <c r="C289" s="7"/>
      <c r="D289" s="7"/>
      <c r="E289" s="7"/>
      <c r="F289" s="7"/>
      <c r="G289" s="7"/>
      <c r="H289" s="7"/>
      <c r="I289" s="7"/>
      <c r="J289" s="7"/>
      <c r="K289" s="7"/>
      <c r="L289" s="7"/>
      <c r="M289" s="7"/>
      <c r="N289" s="7"/>
      <c r="O289" s="7"/>
      <c r="P289" s="7"/>
      <c r="Q289" s="7"/>
      <c r="R289" s="7"/>
      <c r="S289" s="7"/>
      <c r="T289" s="7"/>
      <c r="U289" s="7"/>
      <c r="V289" s="7"/>
      <c r="W289" s="7"/>
    </row>
    <row r="290" spans="1:23" x14ac:dyDescent="0.3">
      <c r="A290" s="5"/>
      <c r="B290" s="7"/>
      <c r="C290" s="7"/>
      <c r="D290" s="7"/>
      <c r="E290" s="7"/>
      <c r="F290" s="7"/>
      <c r="G290" s="7"/>
      <c r="H290" s="7"/>
      <c r="I290" s="7"/>
      <c r="J290" s="7"/>
      <c r="K290" s="7"/>
      <c r="L290" s="7"/>
      <c r="M290" s="7"/>
      <c r="N290" s="7"/>
      <c r="O290" s="7"/>
      <c r="P290" s="7"/>
      <c r="Q290" s="7"/>
      <c r="R290" s="7"/>
      <c r="S290" s="7"/>
      <c r="T290" s="7"/>
      <c r="U290" s="7"/>
      <c r="V290" s="7"/>
      <c r="W290" s="7"/>
    </row>
    <row r="291" spans="1:23" x14ac:dyDescent="0.3">
      <c r="A291" s="5"/>
      <c r="B291" s="7"/>
      <c r="C291" s="7"/>
      <c r="D291" s="7"/>
      <c r="E291" s="7"/>
      <c r="F291" s="7"/>
      <c r="G291" s="7"/>
      <c r="H291" s="7"/>
      <c r="I291" s="7"/>
      <c r="J291" s="7"/>
      <c r="K291" s="7"/>
      <c r="L291" s="7"/>
      <c r="M291" s="7"/>
      <c r="N291" s="7"/>
      <c r="O291" s="7"/>
      <c r="P291" s="7"/>
      <c r="Q291" s="7"/>
      <c r="R291" s="7"/>
      <c r="S291" s="7"/>
      <c r="T291" s="7"/>
      <c r="U291" s="7"/>
      <c r="V291" s="7"/>
      <c r="W291" s="7"/>
    </row>
    <row r="292" spans="1:23" x14ac:dyDescent="0.3">
      <c r="A292" s="5"/>
      <c r="B292" s="7"/>
      <c r="C292" s="7"/>
      <c r="D292" s="7"/>
      <c r="E292" s="7"/>
      <c r="F292" s="7"/>
      <c r="G292" s="7"/>
      <c r="H292" s="7"/>
      <c r="I292" s="7"/>
      <c r="J292" s="7"/>
      <c r="K292" s="7"/>
      <c r="L292" s="7"/>
      <c r="M292" s="7"/>
      <c r="N292" s="7"/>
      <c r="O292" s="7"/>
      <c r="P292" s="7"/>
      <c r="Q292" s="7"/>
      <c r="R292" s="7"/>
      <c r="S292" s="7"/>
      <c r="T292" s="7"/>
      <c r="U292" s="7"/>
      <c r="V292" s="7"/>
      <c r="W292" s="7"/>
    </row>
    <row r="293" spans="1:23" x14ac:dyDescent="0.3">
      <c r="A293" s="5"/>
      <c r="B293" s="7"/>
      <c r="C293" s="7"/>
      <c r="D293" s="7"/>
      <c r="E293" s="7"/>
      <c r="F293" s="7"/>
      <c r="G293" s="7"/>
      <c r="H293" s="7"/>
      <c r="I293" s="7"/>
      <c r="J293" s="7"/>
      <c r="K293" s="7"/>
      <c r="L293" s="7"/>
      <c r="M293" s="7"/>
      <c r="N293" s="7"/>
      <c r="O293" s="7"/>
      <c r="P293" s="7"/>
      <c r="Q293" s="7"/>
      <c r="R293" s="7"/>
      <c r="S293" s="7"/>
      <c r="T293" s="7"/>
      <c r="U293" s="7"/>
      <c r="V293" s="7"/>
      <c r="W293" s="7"/>
    </row>
    <row r="294" spans="1:23" x14ac:dyDescent="0.3">
      <c r="A294" s="5"/>
      <c r="B294" s="7"/>
      <c r="C294" s="7"/>
      <c r="D294" s="7"/>
      <c r="E294" s="7"/>
      <c r="F294" s="7"/>
      <c r="G294" s="7"/>
      <c r="H294" s="7"/>
      <c r="I294" s="7"/>
      <c r="J294" s="7"/>
      <c r="K294" s="7"/>
      <c r="L294" s="7"/>
      <c r="M294" s="7"/>
      <c r="N294" s="7"/>
      <c r="O294" s="7"/>
      <c r="P294" s="7"/>
      <c r="Q294" s="7"/>
      <c r="R294" s="7"/>
      <c r="S294" s="7"/>
      <c r="T294" s="7"/>
      <c r="U294" s="7"/>
      <c r="V294" s="7"/>
      <c r="W294" s="7"/>
    </row>
    <row r="295" spans="1:23" x14ac:dyDescent="0.3">
      <c r="A295" s="5"/>
      <c r="B295" s="7"/>
      <c r="C295" s="7"/>
      <c r="D295" s="7"/>
      <c r="E295" s="7"/>
      <c r="F295" s="7"/>
      <c r="G295" s="7"/>
      <c r="H295" s="7"/>
      <c r="I295" s="7"/>
      <c r="J295" s="7"/>
      <c r="K295" s="7"/>
      <c r="L295" s="7"/>
      <c r="M295" s="7"/>
      <c r="N295" s="7"/>
      <c r="O295" s="7"/>
      <c r="P295" s="7"/>
      <c r="Q295" s="7"/>
      <c r="R295" s="7"/>
      <c r="S295" s="7"/>
      <c r="T295" s="7"/>
      <c r="U295" s="7"/>
      <c r="V295" s="7"/>
      <c r="W295" s="7"/>
    </row>
    <row r="296" spans="1:23" x14ac:dyDescent="0.3">
      <c r="A296" s="5"/>
      <c r="B296" s="7"/>
      <c r="C296" s="7"/>
      <c r="D296" s="7"/>
      <c r="E296" s="7"/>
      <c r="F296" s="7"/>
      <c r="G296" s="7"/>
      <c r="H296" s="7"/>
      <c r="I296" s="7"/>
      <c r="J296" s="7"/>
      <c r="K296" s="7"/>
      <c r="L296" s="7"/>
      <c r="M296" s="7"/>
      <c r="N296" s="7"/>
      <c r="O296" s="7"/>
      <c r="P296" s="7"/>
      <c r="Q296" s="7"/>
      <c r="R296" s="7"/>
      <c r="S296" s="7"/>
      <c r="T296" s="7"/>
      <c r="U296" s="7"/>
      <c r="V296" s="7"/>
      <c r="W296" s="7"/>
    </row>
    <row r="297" spans="1:23" x14ac:dyDescent="0.3">
      <c r="A297" s="5"/>
      <c r="B297" s="7"/>
      <c r="C297" s="7"/>
      <c r="D297" s="7"/>
      <c r="E297" s="7"/>
      <c r="F297" s="7"/>
      <c r="G297" s="7"/>
      <c r="H297" s="7"/>
      <c r="I297" s="7"/>
      <c r="J297" s="7"/>
      <c r="K297" s="7"/>
      <c r="L297" s="7"/>
      <c r="M297" s="7"/>
      <c r="N297" s="7"/>
      <c r="O297" s="7"/>
      <c r="P297" s="7"/>
      <c r="Q297" s="7"/>
      <c r="R297" s="7"/>
      <c r="S297" s="7"/>
      <c r="T297" s="7"/>
      <c r="U297" s="7"/>
      <c r="V297" s="7"/>
      <c r="W297" s="7"/>
    </row>
    <row r="298" spans="1:23" x14ac:dyDescent="0.3">
      <c r="A298" s="5"/>
      <c r="B298" s="7"/>
      <c r="C298" s="7"/>
      <c r="D298" s="7"/>
      <c r="E298" s="7"/>
      <c r="F298" s="7"/>
      <c r="G298" s="7"/>
      <c r="H298" s="7"/>
      <c r="I298" s="7"/>
      <c r="J298" s="7"/>
      <c r="K298" s="7"/>
      <c r="L298" s="7"/>
      <c r="M298" s="7"/>
      <c r="N298" s="7"/>
      <c r="O298" s="7"/>
      <c r="P298" s="7"/>
      <c r="Q298" s="7"/>
      <c r="R298" s="7"/>
      <c r="S298" s="7"/>
      <c r="T298" s="7"/>
      <c r="U298" s="7"/>
      <c r="V298" s="7"/>
      <c r="W298" s="7"/>
    </row>
    <row r="299" spans="1:23" x14ac:dyDescent="0.3">
      <c r="A299" s="5"/>
      <c r="B299" s="7"/>
      <c r="C299" s="7"/>
      <c r="D299" s="7"/>
      <c r="E299" s="7"/>
      <c r="F299" s="7"/>
      <c r="G299" s="7"/>
      <c r="H299" s="7"/>
      <c r="I299" s="7"/>
      <c r="J299" s="7"/>
      <c r="K299" s="7"/>
      <c r="L299" s="7"/>
      <c r="M299" s="7"/>
      <c r="N299" s="7"/>
      <c r="O299" s="7"/>
      <c r="P299" s="7"/>
      <c r="Q299" s="7"/>
      <c r="R299" s="7"/>
      <c r="S299" s="7"/>
      <c r="T299" s="7"/>
      <c r="U299" s="7"/>
      <c r="V299" s="7"/>
      <c r="W299" s="7"/>
    </row>
    <row r="300" spans="1:23" x14ac:dyDescent="0.3">
      <c r="A300" s="5"/>
      <c r="B300" s="7"/>
      <c r="C300" s="7"/>
      <c r="D300" s="7"/>
      <c r="E300" s="7"/>
      <c r="F300" s="7"/>
      <c r="G300" s="7"/>
      <c r="H300" s="7"/>
      <c r="I300" s="7"/>
      <c r="J300" s="7"/>
      <c r="K300" s="7"/>
      <c r="L300" s="7"/>
      <c r="M300" s="7"/>
      <c r="N300" s="7"/>
      <c r="O300" s="7"/>
      <c r="P300" s="7"/>
      <c r="Q300" s="7"/>
      <c r="R300" s="7"/>
      <c r="S300" s="7"/>
      <c r="T300" s="7"/>
      <c r="U300" s="7"/>
      <c r="V300" s="7"/>
      <c r="W300" s="7"/>
    </row>
    <row r="301" spans="1:23" x14ac:dyDescent="0.3">
      <c r="A301" s="5"/>
      <c r="B301" s="7"/>
      <c r="C301" s="7"/>
      <c r="D301" s="7"/>
      <c r="E301" s="7"/>
      <c r="F301" s="7"/>
      <c r="G301" s="7"/>
      <c r="H301" s="7"/>
      <c r="I301" s="7"/>
      <c r="J301" s="7"/>
      <c r="K301" s="7"/>
      <c r="L301" s="7"/>
      <c r="M301" s="7"/>
      <c r="N301" s="7"/>
      <c r="O301" s="7"/>
      <c r="P301" s="7"/>
      <c r="Q301" s="7"/>
      <c r="R301" s="7"/>
      <c r="S301" s="7"/>
      <c r="T301" s="7"/>
      <c r="U301" s="7"/>
      <c r="V301" s="7"/>
      <c r="W301" s="7"/>
    </row>
    <row r="302" spans="1:23" x14ac:dyDescent="0.3">
      <c r="A302" s="5"/>
      <c r="B302" s="7"/>
      <c r="C302" s="7"/>
      <c r="D302" s="7"/>
      <c r="E302" s="7"/>
      <c r="F302" s="7"/>
      <c r="G302" s="7"/>
      <c r="H302" s="7"/>
      <c r="I302" s="7"/>
      <c r="J302" s="7"/>
      <c r="K302" s="7"/>
      <c r="L302" s="7"/>
      <c r="M302" s="7"/>
      <c r="N302" s="7"/>
      <c r="O302" s="7"/>
      <c r="P302" s="7"/>
      <c r="Q302" s="7"/>
      <c r="R302" s="7"/>
      <c r="S302" s="7"/>
      <c r="T302" s="7"/>
      <c r="U302" s="7"/>
      <c r="V302" s="7"/>
      <c r="W302" s="7"/>
    </row>
    <row r="303" spans="1:23" x14ac:dyDescent="0.3">
      <c r="A303" s="5"/>
      <c r="B303" s="7"/>
      <c r="C303" s="7"/>
      <c r="D303" s="7"/>
      <c r="E303" s="7"/>
      <c r="F303" s="7"/>
      <c r="G303" s="7"/>
      <c r="H303" s="7"/>
      <c r="I303" s="7"/>
      <c r="J303" s="7"/>
      <c r="K303" s="7"/>
      <c r="L303" s="7"/>
      <c r="M303" s="7"/>
      <c r="N303" s="7"/>
      <c r="O303" s="7"/>
      <c r="P303" s="7"/>
      <c r="Q303" s="7"/>
      <c r="R303" s="7"/>
      <c r="S303" s="7"/>
      <c r="T303" s="7"/>
      <c r="U303" s="7"/>
      <c r="V303" s="7"/>
      <c r="W303" s="7"/>
    </row>
    <row r="304" spans="1:23" x14ac:dyDescent="0.3">
      <c r="A304" s="5"/>
      <c r="B304" s="7"/>
      <c r="C304" s="7"/>
      <c r="D304" s="7"/>
      <c r="E304" s="7"/>
      <c r="F304" s="7"/>
      <c r="G304" s="7"/>
      <c r="H304" s="7"/>
      <c r="I304" s="7"/>
      <c r="J304" s="7"/>
      <c r="K304" s="7"/>
      <c r="L304" s="7"/>
      <c r="M304" s="7"/>
      <c r="N304" s="7"/>
      <c r="O304" s="7"/>
      <c r="P304" s="7"/>
      <c r="Q304" s="7"/>
      <c r="R304" s="7"/>
      <c r="S304" s="7"/>
      <c r="T304" s="7"/>
      <c r="U304" s="7"/>
      <c r="V304" s="7"/>
      <c r="W304" s="7"/>
    </row>
    <row r="305" spans="1:23" x14ac:dyDescent="0.3">
      <c r="A305" s="5"/>
      <c r="B305" s="7"/>
      <c r="C305" s="7"/>
      <c r="D305" s="7"/>
      <c r="E305" s="7"/>
      <c r="F305" s="7"/>
      <c r="G305" s="7"/>
      <c r="H305" s="7"/>
      <c r="I305" s="7"/>
      <c r="J305" s="7"/>
      <c r="K305" s="7"/>
      <c r="L305" s="7"/>
      <c r="M305" s="7"/>
      <c r="N305" s="7"/>
      <c r="O305" s="7"/>
      <c r="P305" s="7"/>
      <c r="Q305" s="7"/>
      <c r="R305" s="7"/>
      <c r="S305" s="7"/>
      <c r="T305" s="7"/>
      <c r="U305" s="7"/>
      <c r="V305" s="7"/>
      <c r="W305" s="7"/>
    </row>
    <row r="306" spans="1:23" x14ac:dyDescent="0.3">
      <c r="A306" s="5"/>
      <c r="B306" s="7"/>
      <c r="C306" s="7"/>
      <c r="D306" s="7"/>
      <c r="E306" s="7"/>
      <c r="F306" s="7"/>
      <c r="G306" s="7"/>
      <c r="H306" s="7"/>
      <c r="I306" s="7"/>
      <c r="J306" s="7"/>
      <c r="K306" s="7"/>
      <c r="L306" s="7"/>
      <c r="M306" s="7"/>
      <c r="N306" s="7"/>
      <c r="O306" s="7"/>
      <c r="P306" s="7"/>
      <c r="Q306" s="7"/>
      <c r="R306" s="7"/>
      <c r="S306" s="7"/>
      <c r="T306" s="7"/>
      <c r="U306" s="7"/>
      <c r="V306" s="7"/>
      <c r="W306" s="7"/>
    </row>
    <row r="307" spans="1:23" x14ac:dyDescent="0.3">
      <c r="A307" s="5"/>
      <c r="B307" s="7"/>
      <c r="C307" s="7"/>
      <c r="D307" s="7"/>
      <c r="E307" s="7"/>
      <c r="F307" s="7"/>
      <c r="G307" s="7"/>
      <c r="H307" s="7"/>
      <c r="I307" s="7"/>
      <c r="J307" s="7"/>
      <c r="K307" s="7"/>
      <c r="L307" s="7"/>
      <c r="M307" s="7"/>
      <c r="N307" s="7"/>
      <c r="O307" s="7"/>
      <c r="P307" s="7"/>
      <c r="Q307" s="7"/>
      <c r="R307" s="7"/>
      <c r="S307" s="7"/>
      <c r="T307" s="7"/>
      <c r="U307" s="7"/>
      <c r="V307" s="7"/>
      <c r="W307" s="7"/>
    </row>
    <row r="308" spans="1:23" x14ac:dyDescent="0.3">
      <c r="A308" s="5"/>
      <c r="B308" s="7"/>
      <c r="C308" s="7"/>
      <c r="D308" s="7"/>
      <c r="E308" s="7"/>
      <c r="F308" s="7"/>
      <c r="G308" s="7"/>
      <c r="H308" s="7"/>
      <c r="I308" s="7"/>
      <c r="J308" s="7"/>
      <c r="K308" s="7"/>
      <c r="L308" s="7"/>
      <c r="M308" s="7"/>
      <c r="N308" s="7"/>
      <c r="O308" s="7"/>
      <c r="P308" s="7"/>
      <c r="Q308" s="7"/>
      <c r="R308" s="7"/>
      <c r="S308" s="7"/>
      <c r="T308" s="7"/>
      <c r="U308" s="7"/>
      <c r="V308" s="7"/>
      <c r="W308" s="7"/>
    </row>
    <row r="309" spans="1:23" x14ac:dyDescent="0.3">
      <c r="A309" s="5"/>
      <c r="B309" s="7"/>
      <c r="C309" s="7"/>
      <c r="D309" s="7"/>
      <c r="E309" s="7"/>
      <c r="F309" s="7"/>
      <c r="G309" s="7"/>
      <c r="H309" s="7"/>
      <c r="I309" s="7"/>
      <c r="J309" s="7"/>
      <c r="K309" s="7"/>
      <c r="L309" s="7"/>
      <c r="M309" s="7"/>
      <c r="N309" s="7"/>
      <c r="O309" s="7"/>
      <c r="P309" s="7"/>
      <c r="Q309" s="7"/>
      <c r="R309" s="7"/>
      <c r="S309" s="7"/>
      <c r="T309" s="7"/>
      <c r="U309" s="7"/>
      <c r="V309" s="7"/>
      <c r="W309" s="7"/>
    </row>
    <row r="310" spans="1:23" x14ac:dyDescent="0.3">
      <c r="A310" s="5"/>
      <c r="B310" s="7"/>
      <c r="C310" s="7"/>
      <c r="D310" s="7"/>
      <c r="E310" s="7"/>
      <c r="F310" s="7"/>
      <c r="G310" s="7"/>
      <c r="H310" s="7"/>
      <c r="I310" s="7"/>
      <c r="J310" s="7"/>
      <c r="K310" s="7"/>
      <c r="L310" s="7"/>
      <c r="M310" s="7"/>
      <c r="N310" s="7"/>
      <c r="O310" s="7"/>
      <c r="P310" s="7"/>
      <c r="Q310" s="7"/>
      <c r="R310" s="7"/>
      <c r="S310" s="7"/>
      <c r="T310" s="7"/>
      <c r="U310" s="7"/>
      <c r="V310" s="7"/>
      <c r="W310" s="7"/>
    </row>
    <row r="311" spans="1:23" x14ac:dyDescent="0.3">
      <c r="A311" s="5"/>
      <c r="B311" s="7"/>
      <c r="C311" s="7"/>
      <c r="D311" s="7"/>
      <c r="E311" s="7"/>
      <c r="F311" s="7"/>
      <c r="G311" s="7"/>
      <c r="H311" s="7"/>
      <c r="I311" s="7"/>
      <c r="J311" s="7"/>
      <c r="K311" s="7"/>
      <c r="L311" s="7"/>
      <c r="M311" s="7"/>
      <c r="N311" s="7"/>
      <c r="O311" s="7"/>
      <c r="P311" s="7"/>
      <c r="Q311" s="7"/>
      <c r="R311" s="7"/>
      <c r="S311" s="7"/>
      <c r="T311" s="7"/>
      <c r="U311" s="7"/>
      <c r="V311" s="7"/>
      <c r="W311" s="7"/>
    </row>
    <row r="312" spans="1:23" x14ac:dyDescent="0.3">
      <c r="A312" s="5"/>
      <c r="B312" s="7"/>
      <c r="C312" s="7"/>
      <c r="D312" s="7"/>
      <c r="E312" s="7"/>
      <c r="F312" s="7"/>
      <c r="G312" s="7"/>
      <c r="H312" s="7"/>
      <c r="I312" s="7"/>
      <c r="J312" s="7"/>
      <c r="K312" s="7"/>
      <c r="L312" s="7"/>
      <c r="M312" s="7"/>
      <c r="N312" s="7"/>
      <c r="O312" s="7"/>
      <c r="P312" s="7"/>
      <c r="Q312" s="7"/>
      <c r="R312" s="7"/>
      <c r="S312" s="7"/>
      <c r="T312" s="7"/>
      <c r="U312" s="7"/>
      <c r="V312" s="7"/>
      <c r="W312" s="7"/>
    </row>
    <row r="313" spans="1:23" x14ac:dyDescent="0.3">
      <c r="A313" s="5"/>
      <c r="B313" s="7"/>
      <c r="C313" s="7"/>
      <c r="D313" s="7"/>
      <c r="E313" s="7"/>
      <c r="F313" s="7"/>
      <c r="G313" s="7"/>
      <c r="H313" s="7"/>
      <c r="I313" s="7"/>
      <c r="J313" s="7"/>
      <c r="K313" s="7"/>
      <c r="L313" s="7"/>
      <c r="M313" s="7"/>
      <c r="N313" s="7"/>
      <c r="O313" s="7"/>
      <c r="P313" s="7"/>
      <c r="Q313" s="7"/>
      <c r="R313" s="7"/>
      <c r="S313" s="7"/>
      <c r="T313" s="7"/>
      <c r="U313" s="7"/>
      <c r="V313" s="7"/>
      <c r="W313" s="7"/>
    </row>
    <row r="314" spans="1:23" x14ac:dyDescent="0.3">
      <c r="A314" s="5"/>
      <c r="B314" s="7"/>
      <c r="C314" s="7"/>
      <c r="D314" s="7"/>
      <c r="E314" s="7"/>
      <c r="F314" s="7"/>
      <c r="G314" s="7"/>
      <c r="H314" s="7"/>
      <c r="I314" s="7"/>
      <c r="J314" s="7"/>
      <c r="K314" s="7"/>
      <c r="L314" s="7"/>
      <c r="M314" s="7"/>
      <c r="N314" s="7"/>
      <c r="O314" s="7"/>
      <c r="P314" s="7"/>
      <c r="Q314" s="7"/>
      <c r="R314" s="7"/>
      <c r="S314" s="7"/>
      <c r="T314" s="7"/>
      <c r="U314" s="7"/>
      <c r="V314" s="7"/>
      <c r="W314" s="7"/>
    </row>
    <row r="315" spans="1:23" x14ac:dyDescent="0.3">
      <c r="A315" s="5"/>
      <c r="B315" s="7"/>
      <c r="C315" s="7"/>
      <c r="D315" s="7"/>
      <c r="E315" s="7"/>
      <c r="F315" s="7"/>
      <c r="G315" s="7"/>
      <c r="H315" s="7"/>
      <c r="I315" s="7"/>
      <c r="J315" s="7"/>
      <c r="K315" s="7"/>
      <c r="L315" s="7"/>
      <c r="M315" s="7"/>
      <c r="N315" s="7"/>
      <c r="O315" s="7"/>
      <c r="P315" s="7"/>
      <c r="Q315" s="7"/>
      <c r="R315" s="7"/>
      <c r="S315" s="7"/>
      <c r="T315" s="7"/>
      <c r="U315" s="7"/>
      <c r="V315" s="7"/>
      <c r="W315" s="7"/>
    </row>
    <row r="316" spans="1:23" x14ac:dyDescent="0.3">
      <c r="A316" s="5"/>
      <c r="B316" s="7"/>
      <c r="C316" s="7"/>
      <c r="D316" s="7"/>
      <c r="E316" s="7"/>
      <c r="F316" s="7"/>
      <c r="G316" s="7"/>
      <c r="H316" s="7"/>
      <c r="I316" s="7"/>
      <c r="J316" s="7"/>
      <c r="K316" s="7"/>
      <c r="L316" s="7"/>
      <c r="M316" s="7"/>
      <c r="N316" s="7"/>
      <c r="O316" s="7"/>
      <c r="P316" s="7"/>
      <c r="Q316" s="7"/>
      <c r="R316" s="7"/>
      <c r="S316" s="7"/>
      <c r="T316" s="7"/>
      <c r="U316" s="7"/>
      <c r="V316" s="7"/>
      <c r="W316" s="7"/>
    </row>
    <row r="317" spans="1:23" x14ac:dyDescent="0.3">
      <c r="A317" s="5"/>
      <c r="B317" s="7"/>
      <c r="C317" s="7"/>
      <c r="D317" s="7"/>
      <c r="E317" s="7"/>
      <c r="F317" s="7"/>
      <c r="G317" s="7"/>
      <c r="H317" s="7"/>
      <c r="I317" s="7"/>
      <c r="J317" s="7"/>
      <c r="K317" s="7"/>
      <c r="L317" s="7"/>
      <c r="M317" s="7"/>
      <c r="N317" s="7"/>
      <c r="O317" s="7"/>
      <c r="P317" s="7"/>
      <c r="Q317" s="7"/>
      <c r="R317" s="7"/>
      <c r="S317" s="7"/>
      <c r="T317" s="7"/>
      <c r="U317" s="7"/>
      <c r="V317" s="7"/>
      <c r="W317" s="7"/>
    </row>
    <row r="318" spans="1:23" x14ac:dyDescent="0.3">
      <c r="A318" s="5"/>
      <c r="B318" s="7"/>
      <c r="C318" s="7"/>
      <c r="D318" s="7"/>
      <c r="E318" s="7"/>
      <c r="F318" s="7"/>
      <c r="G318" s="7"/>
      <c r="H318" s="7"/>
      <c r="I318" s="7"/>
      <c r="J318" s="7"/>
      <c r="K318" s="7"/>
      <c r="L318" s="7"/>
      <c r="M318" s="7"/>
      <c r="N318" s="7"/>
      <c r="O318" s="7"/>
      <c r="P318" s="7"/>
      <c r="Q318" s="7"/>
      <c r="R318" s="7"/>
      <c r="S318" s="7"/>
      <c r="T318" s="7"/>
      <c r="U318" s="7"/>
      <c r="V318" s="7"/>
      <c r="W318" s="7"/>
    </row>
    <row r="319" spans="1:23" x14ac:dyDescent="0.3">
      <c r="A319" s="5"/>
      <c r="B319" s="7"/>
      <c r="C319" s="7"/>
      <c r="D319" s="7"/>
      <c r="E319" s="7"/>
      <c r="F319" s="7"/>
      <c r="G319" s="7"/>
      <c r="H319" s="7"/>
      <c r="I319" s="7"/>
      <c r="J319" s="7"/>
      <c r="K319" s="7"/>
      <c r="L319" s="7"/>
      <c r="M319" s="7"/>
      <c r="N319" s="7"/>
      <c r="O319" s="7"/>
      <c r="P319" s="7"/>
      <c r="Q319" s="7"/>
      <c r="R319" s="7"/>
      <c r="S319" s="7"/>
      <c r="T319" s="7"/>
      <c r="U319" s="7"/>
      <c r="V319" s="7"/>
      <c r="W319" s="7"/>
    </row>
    <row r="320" spans="1:23" x14ac:dyDescent="0.3">
      <c r="A320" s="5"/>
      <c r="B320" s="7"/>
      <c r="C320" s="7"/>
      <c r="D320" s="7"/>
      <c r="E320" s="7"/>
      <c r="F320" s="7"/>
      <c r="G320" s="7"/>
      <c r="H320" s="7"/>
      <c r="I320" s="7"/>
      <c r="J320" s="7"/>
      <c r="K320" s="7"/>
      <c r="L320" s="7"/>
      <c r="M320" s="7"/>
      <c r="N320" s="7"/>
      <c r="O320" s="7"/>
      <c r="P320" s="7"/>
      <c r="Q320" s="7"/>
      <c r="R320" s="7"/>
      <c r="S320" s="7"/>
      <c r="T320" s="7"/>
      <c r="U320" s="7"/>
      <c r="V320" s="7"/>
      <c r="W320" s="7"/>
    </row>
    <row r="321" spans="1:23" x14ac:dyDescent="0.3">
      <c r="A321" s="5"/>
      <c r="B321" s="7"/>
      <c r="C321" s="7"/>
      <c r="D321" s="7"/>
      <c r="E321" s="7"/>
      <c r="F321" s="7"/>
      <c r="G321" s="7"/>
      <c r="H321" s="7"/>
      <c r="I321" s="7"/>
      <c r="J321" s="7"/>
      <c r="K321" s="7"/>
      <c r="L321" s="7"/>
      <c r="M321" s="7"/>
      <c r="N321" s="7"/>
      <c r="O321" s="7"/>
      <c r="P321" s="7"/>
      <c r="Q321" s="7"/>
      <c r="R321" s="7"/>
      <c r="S321" s="7"/>
      <c r="T321" s="7"/>
      <c r="U321" s="7"/>
      <c r="V321" s="7"/>
      <c r="W321" s="7"/>
    </row>
    <row r="322" spans="1:23" x14ac:dyDescent="0.3">
      <c r="A322" s="5"/>
      <c r="B322" s="7"/>
      <c r="C322" s="7"/>
      <c r="D322" s="7"/>
      <c r="E322" s="7"/>
      <c r="F322" s="7"/>
      <c r="G322" s="7"/>
      <c r="H322" s="7"/>
      <c r="I322" s="7"/>
      <c r="J322" s="7"/>
      <c r="K322" s="7"/>
      <c r="L322" s="7"/>
      <c r="M322" s="7"/>
      <c r="N322" s="7"/>
      <c r="O322" s="7"/>
      <c r="P322" s="7"/>
      <c r="Q322" s="7"/>
      <c r="R322" s="7"/>
      <c r="S322" s="7"/>
      <c r="T322" s="7"/>
      <c r="U322" s="7"/>
      <c r="V322" s="7"/>
      <c r="W322" s="7"/>
    </row>
    <row r="323" spans="1:23" x14ac:dyDescent="0.3">
      <c r="A323" s="5"/>
      <c r="B323" s="7"/>
      <c r="C323" s="7"/>
      <c r="D323" s="7"/>
      <c r="E323" s="7"/>
      <c r="F323" s="7"/>
      <c r="G323" s="7"/>
      <c r="H323" s="7"/>
      <c r="I323" s="7"/>
      <c r="J323" s="7"/>
      <c r="K323" s="7"/>
      <c r="L323" s="7"/>
      <c r="M323" s="7"/>
      <c r="N323" s="7"/>
      <c r="O323" s="7"/>
      <c r="P323" s="7"/>
      <c r="Q323" s="7"/>
      <c r="R323" s="7"/>
      <c r="S323" s="7"/>
      <c r="T323" s="7"/>
      <c r="U323" s="7"/>
      <c r="V323" s="7"/>
      <c r="W323" s="7"/>
    </row>
    <row r="324" spans="1:23" x14ac:dyDescent="0.3">
      <c r="A324" s="5"/>
      <c r="B324" s="7"/>
      <c r="C324" s="7"/>
      <c r="D324" s="7"/>
      <c r="E324" s="7"/>
      <c r="F324" s="7"/>
      <c r="G324" s="7"/>
      <c r="H324" s="7"/>
      <c r="I324" s="7"/>
      <c r="J324" s="7"/>
      <c r="K324" s="7"/>
      <c r="L324" s="7"/>
      <c r="M324" s="7"/>
      <c r="N324" s="7"/>
      <c r="O324" s="7"/>
      <c r="P324" s="7"/>
      <c r="Q324" s="7"/>
      <c r="R324" s="7"/>
      <c r="S324" s="7"/>
      <c r="T324" s="7"/>
      <c r="U324" s="7"/>
      <c r="V324" s="7"/>
      <c r="W324" s="7"/>
    </row>
    <row r="325" spans="1:23" x14ac:dyDescent="0.3">
      <c r="A325" s="5"/>
      <c r="B325" s="7"/>
      <c r="C325" s="7"/>
      <c r="D325" s="7"/>
      <c r="E325" s="7"/>
      <c r="F325" s="7"/>
      <c r="G325" s="7"/>
      <c r="H325" s="7"/>
      <c r="I325" s="7"/>
      <c r="J325" s="7"/>
      <c r="K325" s="7"/>
      <c r="L325" s="7"/>
      <c r="M325" s="7"/>
      <c r="N325" s="7"/>
      <c r="O325" s="7"/>
      <c r="P325" s="7"/>
      <c r="Q325" s="7"/>
      <c r="R325" s="7"/>
      <c r="S325" s="7"/>
      <c r="T325" s="7"/>
      <c r="U325" s="7"/>
      <c r="V325" s="7"/>
      <c r="W325" s="7"/>
    </row>
    <row r="326" spans="1:23" x14ac:dyDescent="0.3">
      <c r="A326" s="5"/>
      <c r="B326" s="7"/>
      <c r="C326" s="7"/>
      <c r="D326" s="7"/>
      <c r="E326" s="7"/>
      <c r="F326" s="7"/>
      <c r="G326" s="7"/>
      <c r="H326" s="7"/>
      <c r="I326" s="7"/>
      <c r="J326" s="7"/>
      <c r="K326" s="7"/>
      <c r="L326" s="7"/>
      <c r="M326" s="7"/>
      <c r="N326" s="7"/>
      <c r="O326" s="7"/>
      <c r="P326" s="7"/>
      <c r="Q326" s="7"/>
      <c r="R326" s="7"/>
      <c r="S326" s="7"/>
      <c r="T326" s="7"/>
      <c r="U326" s="7"/>
      <c r="V326" s="7"/>
      <c r="W326" s="7"/>
    </row>
    <row r="327" spans="1:23" x14ac:dyDescent="0.3">
      <c r="A327" s="5"/>
      <c r="B327" s="7"/>
      <c r="C327" s="7"/>
      <c r="D327" s="7"/>
      <c r="E327" s="7"/>
      <c r="F327" s="7"/>
      <c r="G327" s="7"/>
      <c r="H327" s="7"/>
      <c r="I327" s="7"/>
      <c r="J327" s="7"/>
      <c r="K327" s="7"/>
      <c r="L327" s="7"/>
      <c r="M327" s="7"/>
      <c r="N327" s="7"/>
      <c r="O327" s="7"/>
      <c r="P327" s="7"/>
      <c r="Q327" s="7"/>
      <c r="R327" s="7"/>
      <c r="S327" s="7"/>
      <c r="T327" s="7"/>
      <c r="U327" s="7"/>
      <c r="V327" s="7"/>
      <c r="W327" s="7"/>
    </row>
    <row r="328" spans="1:23" x14ac:dyDescent="0.3">
      <c r="A328" s="5"/>
      <c r="B328" s="7"/>
      <c r="C328" s="7"/>
      <c r="D328" s="7"/>
      <c r="E328" s="7"/>
      <c r="F328" s="7"/>
      <c r="G328" s="7"/>
      <c r="H328" s="7"/>
      <c r="I328" s="7"/>
      <c r="J328" s="7"/>
      <c r="K328" s="7"/>
      <c r="L328" s="7"/>
      <c r="M328" s="7"/>
      <c r="N328" s="7"/>
      <c r="O328" s="7"/>
      <c r="P328" s="7"/>
      <c r="Q328" s="7"/>
      <c r="R328" s="7"/>
      <c r="S328" s="7"/>
      <c r="T328" s="7"/>
      <c r="U328" s="7"/>
      <c r="V328" s="7"/>
      <c r="W328" s="7"/>
    </row>
    <row r="329" spans="1:23" x14ac:dyDescent="0.3">
      <c r="A329" s="5"/>
      <c r="B329" s="7"/>
      <c r="C329" s="7"/>
      <c r="D329" s="7"/>
      <c r="E329" s="7"/>
      <c r="F329" s="7"/>
      <c r="G329" s="7"/>
      <c r="H329" s="7"/>
      <c r="I329" s="7"/>
      <c r="J329" s="7"/>
      <c r="K329" s="7"/>
      <c r="L329" s="7"/>
      <c r="M329" s="7"/>
      <c r="N329" s="7"/>
      <c r="O329" s="7"/>
      <c r="P329" s="7"/>
      <c r="Q329" s="7"/>
      <c r="R329" s="7"/>
      <c r="S329" s="7"/>
      <c r="T329" s="7"/>
      <c r="U329" s="7"/>
      <c r="V329" s="7"/>
      <c r="W329" s="7"/>
    </row>
    <row r="330" spans="1:23" x14ac:dyDescent="0.3">
      <c r="A330" s="5"/>
      <c r="B330" s="7"/>
      <c r="C330" s="7"/>
      <c r="D330" s="7"/>
      <c r="E330" s="7"/>
      <c r="F330" s="7"/>
      <c r="G330" s="7"/>
      <c r="H330" s="7"/>
      <c r="I330" s="7"/>
      <c r="J330" s="7"/>
      <c r="K330" s="7"/>
      <c r="L330" s="7"/>
      <c r="M330" s="7"/>
      <c r="N330" s="7"/>
      <c r="O330" s="7"/>
      <c r="P330" s="7"/>
      <c r="Q330" s="7"/>
      <c r="R330" s="7"/>
      <c r="S330" s="7"/>
      <c r="T330" s="7"/>
      <c r="U330" s="7"/>
      <c r="V330" s="7"/>
      <c r="W330" s="7"/>
    </row>
    <row r="331" spans="1:23" x14ac:dyDescent="0.3">
      <c r="A331" s="5"/>
      <c r="B331" s="7"/>
      <c r="C331" s="7"/>
      <c r="D331" s="7"/>
      <c r="E331" s="7"/>
      <c r="F331" s="7"/>
      <c r="G331" s="7"/>
      <c r="H331" s="7"/>
      <c r="I331" s="7"/>
      <c r="J331" s="7"/>
      <c r="K331" s="7"/>
      <c r="L331" s="7"/>
      <c r="M331" s="7"/>
      <c r="N331" s="7"/>
      <c r="O331" s="7"/>
      <c r="P331" s="7"/>
      <c r="Q331" s="7"/>
      <c r="R331" s="7"/>
      <c r="S331" s="7"/>
      <c r="T331" s="7"/>
      <c r="U331" s="7"/>
      <c r="V331" s="7"/>
      <c r="W331" s="7"/>
    </row>
    <row r="332" spans="1:23" x14ac:dyDescent="0.3">
      <c r="A332" s="5"/>
      <c r="B332" s="7"/>
      <c r="C332" s="7"/>
      <c r="D332" s="7"/>
      <c r="E332" s="7"/>
      <c r="F332" s="7"/>
      <c r="G332" s="7"/>
      <c r="H332" s="7"/>
      <c r="I332" s="7"/>
      <c r="J332" s="7"/>
      <c r="K332" s="7"/>
      <c r="L332" s="7"/>
      <c r="M332" s="7"/>
      <c r="N332" s="7"/>
      <c r="O332" s="7"/>
      <c r="P332" s="7"/>
      <c r="Q332" s="7"/>
      <c r="R332" s="7"/>
      <c r="S332" s="7"/>
      <c r="T332" s="7"/>
      <c r="U332" s="7"/>
      <c r="V332" s="7"/>
      <c r="W332" s="7"/>
    </row>
    <row r="333" spans="1:23" x14ac:dyDescent="0.3">
      <c r="A333" s="5"/>
      <c r="B333" s="7"/>
      <c r="C333" s="7"/>
      <c r="D333" s="7"/>
      <c r="E333" s="7"/>
      <c r="F333" s="7"/>
      <c r="G333" s="7"/>
      <c r="H333" s="7"/>
      <c r="I333" s="7"/>
      <c r="J333" s="7"/>
      <c r="K333" s="7"/>
      <c r="L333" s="7"/>
      <c r="M333" s="7"/>
      <c r="N333" s="7"/>
      <c r="O333" s="7"/>
      <c r="P333" s="7"/>
      <c r="Q333" s="7"/>
      <c r="R333" s="7"/>
      <c r="S333" s="7"/>
      <c r="T333" s="7"/>
      <c r="U333" s="7"/>
      <c r="V333" s="7"/>
      <c r="W333" s="7"/>
    </row>
    <row r="334" spans="1:23" x14ac:dyDescent="0.3">
      <c r="A334" s="5"/>
      <c r="B334" s="7"/>
      <c r="C334" s="7"/>
      <c r="D334" s="7"/>
      <c r="E334" s="7"/>
      <c r="F334" s="7"/>
      <c r="G334" s="7"/>
      <c r="H334" s="7"/>
      <c r="I334" s="7"/>
      <c r="J334" s="7"/>
      <c r="K334" s="7"/>
      <c r="L334" s="7"/>
      <c r="M334" s="7"/>
      <c r="N334" s="7"/>
      <c r="O334" s="7"/>
      <c r="P334" s="7"/>
      <c r="Q334" s="7"/>
      <c r="R334" s="7"/>
      <c r="S334" s="7"/>
      <c r="T334" s="7"/>
      <c r="U334" s="7"/>
      <c r="V334" s="7"/>
      <c r="W334" s="7"/>
    </row>
    <row r="335" spans="1:23" x14ac:dyDescent="0.3">
      <c r="A335" s="5"/>
      <c r="B335" s="7"/>
      <c r="C335" s="7"/>
      <c r="D335" s="7"/>
      <c r="E335" s="7"/>
      <c r="F335" s="7"/>
      <c r="G335" s="7"/>
      <c r="H335" s="7"/>
      <c r="I335" s="7"/>
      <c r="J335" s="7"/>
      <c r="K335" s="7"/>
      <c r="L335" s="7"/>
      <c r="M335" s="7"/>
      <c r="N335" s="7"/>
      <c r="O335" s="7"/>
      <c r="P335" s="7"/>
      <c r="Q335" s="7"/>
      <c r="R335" s="7"/>
      <c r="S335" s="7"/>
      <c r="T335" s="7"/>
      <c r="U335" s="7"/>
      <c r="V335" s="7"/>
      <c r="W335" s="7"/>
    </row>
    <row r="336" spans="1:23" x14ac:dyDescent="0.3">
      <c r="A336" s="5"/>
      <c r="B336" s="7"/>
      <c r="C336" s="7"/>
      <c r="D336" s="7"/>
      <c r="E336" s="7"/>
      <c r="F336" s="7"/>
      <c r="G336" s="7"/>
      <c r="H336" s="7"/>
      <c r="I336" s="7"/>
      <c r="J336" s="7"/>
      <c r="K336" s="7"/>
      <c r="L336" s="7"/>
      <c r="M336" s="7"/>
      <c r="N336" s="7"/>
      <c r="O336" s="7"/>
      <c r="P336" s="7"/>
      <c r="Q336" s="7"/>
      <c r="R336" s="7"/>
      <c r="S336" s="7"/>
      <c r="T336" s="7"/>
      <c r="U336" s="7"/>
      <c r="V336" s="7"/>
      <c r="W336" s="7"/>
    </row>
    <row r="337" spans="1:23" x14ac:dyDescent="0.3">
      <c r="A337" s="5"/>
      <c r="B337" s="7"/>
      <c r="C337" s="7"/>
      <c r="D337" s="7"/>
      <c r="E337" s="7"/>
      <c r="F337" s="7"/>
      <c r="G337" s="7"/>
      <c r="H337" s="7"/>
      <c r="I337" s="7"/>
      <c r="J337" s="7"/>
      <c r="K337" s="7"/>
      <c r="L337" s="7"/>
      <c r="M337" s="7"/>
      <c r="N337" s="7"/>
      <c r="O337" s="7"/>
      <c r="P337" s="7"/>
      <c r="Q337" s="7"/>
      <c r="R337" s="7"/>
      <c r="S337" s="7"/>
      <c r="T337" s="7"/>
      <c r="U337" s="7"/>
      <c r="V337" s="7"/>
      <c r="W337" s="7"/>
    </row>
    <row r="338" spans="1:23" x14ac:dyDescent="0.3">
      <c r="A338" s="5"/>
      <c r="B338" s="7"/>
      <c r="C338" s="7"/>
      <c r="D338" s="7"/>
      <c r="E338" s="7"/>
      <c r="F338" s="7"/>
      <c r="G338" s="7"/>
      <c r="H338" s="7"/>
      <c r="I338" s="7"/>
      <c r="J338" s="7"/>
      <c r="K338" s="7"/>
      <c r="L338" s="7"/>
      <c r="M338" s="7"/>
      <c r="N338" s="7"/>
      <c r="O338" s="7"/>
      <c r="P338" s="7"/>
      <c r="Q338" s="7"/>
      <c r="R338" s="7"/>
      <c r="S338" s="7"/>
      <c r="T338" s="7"/>
      <c r="U338" s="7"/>
      <c r="V338" s="7"/>
      <c r="W338" s="7"/>
    </row>
    <row r="339" spans="1:23" x14ac:dyDescent="0.3">
      <c r="A339" s="5"/>
      <c r="B339" s="7"/>
      <c r="C339" s="7"/>
      <c r="D339" s="7"/>
      <c r="E339" s="7"/>
      <c r="F339" s="7"/>
      <c r="G339" s="7"/>
      <c r="H339" s="7"/>
      <c r="I339" s="7"/>
      <c r="J339" s="7"/>
      <c r="K339" s="7"/>
      <c r="L339" s="7"/>
      <c r="M339" s="7"/>
      <c r="N339" s="7"/>
      <c r="O339" s="7"/>
      <c r="P339" s="7"/>
      <c r="Q339" s="7"/>
      <c r="R339" s="7"/>
      <c r="S339" s="7"/>
      <c r="T339" s="7"/>
      <c r="U339" s="7"/>
      <c r="V339" s="7"/>
      <c r="W339" s="7"/>
    </row>
    <row r="340" spans="1:23" x14ac:dyDescent="0.3">
      <c r="A340" s="5"/>
      <c r="B340" s="7"/>
      <c r="C340" s="7"/>
      <c r="D340" s="7"/>
      <c r="E340" s="7"/>
      <c r="F340" s="7"/>
      <c r="G340" s="7"/>
      <c r="H340" s="7"/>
      <c r="I340" s="7"/>
      <c r="J340" s="7"/>
      <c r="K340" s="7"/>
      <c r="L340" s="7"/>
      <c r="M340" s="7"/>
      <c r="N340" s="7"/>
      <c r="O340" s="7"/>
      <c r="P340" s="7"/>
      <c r="Q340" s="7"/>
      <c r="R340" s="7"/>
      <c r="S340" s="7"/>
      <c r="T340" s="7"/>
      <c r="U340" s="7"/>
      <c r="V340" s="7"/>
      <c r="W340" s="7"/>
    </row>
    <row r="341" spans="1:23" x14ac:dyDescent="0.3">
      <c r="A341" s="5"/>
      <c r="B341" s="7"/>
      <c r="C341" s="7"/>
      <c r="D341" s="7"/>
      <c r="E341" s="7"/>
      <c r="F341" s="7"/>
      <c r="G341" s="7"/>
      <c r="H341" s="7"/>
      <c r="I341" s="7"/>
      <c r="J341" s="7"/>
      <c r="K341" s="7"/>
      <c r="L341" s="7"/>
      <c r="M341" s="7"/>
      <c r="N341" s="7"/>
      <c r="O341" s="7"/>
      <c r="P341" s="7"/>
      <c r="Q341" s="7"/>
      <c r="R341" s="7"/>
      <c r="S341" s="7"/>
      <c r="T341" s="7"/>
      <c r="U341" s="7"/>
      <c r="V341" s="7"/>
      <c r="W341" s="7"/>
    </row>
    <row r="342" spans="1:23" x14ac:dyDescent="0.3">
      <c r="A342" s="5"/>
      <c r="B342" s="7"/>
      <c r="C342" s="7"/>
      <c r="D342" s="7"/>
      <c r="E342" s="7"/>
      <c r="F342" s="7"/>
      <c r="G342" s="7"/>
      <c r="H342" s="7"/>
      <c r="I342" s="7"/>
      <c r="J342" s="7"/>
      <c r="K342" s="7"/>
      <c r="L342" s="7"/>
      <c r="M342" s="7"/>
      <c r="N342" s="7"/>
      <c r="O342" s="7"/>
      <c r="P342" s="7"/>
      <c r="Q342" s="7"/>
      <c r="R342" s="7"/>
      <c r="S342" s="7"/>
      <c r="T342" s="7"/>
      <c r="U342" s="7"/>
      <c r="V342" s="7"/>
      <c r="W342" s="7"/>
    </row>
    <row r="343" spans="1:23" x14ac:dyDescent="0.3">
      <c r="A343" s="5"/>
      <c r="B343" s="7"/>
      <c r="C343" s="7"/>
      <c r="D343" s="7"/>
      <c r="E343" s="7"/>
      <c r="F343" s="7"/>
      <c r="G343" s="7"/>
      <c r="H343" s="7"/>
      <c r="I343" s="7"/>
      <c r="J343" s="7"/>
      <c r="K343" s="7"/>
      <c r="L343" s="7"/>
      <c r="M343" s="7"/>
      <c r="N343" s="7"/>
      <c r="O343" s="7"/>
      <c r="P343" s="7"/>
      <c r="Q343" s="7"/>
      <c r="R343" s="7"/>
      <c r="S343" s="7"/>
      <c r="T343" s="7"/>
      <c r="U343" s="7"/>
      <c r="V343" s="7"/>
      <c r="W343" s="7"/>
    </row>
    <row r="344" spans="1:23" x14ac:dyDescent="0.3">
      <c r="A344" s="5"/>
      <c r="B344" s="7"/>
      <c r="C344" s="7"/>
      <c r="D344" s="7"/>
      <c r="E344" s="7"/>
      <c r="F344" s="7"/>
      <c r="G344" s="7"/>
      <c r="H344" s="7"/>
      <c r="I344" s="7"/>
      <c r="J344" s="7"/>
      <c r="K344" s="7"/>
      <c r="L344" s="7"/>
      <c r="M344" s="7"/>
      <c r="N344" s="7"/>
      <c r="O344" s="7"/>
      <c r="P344" s="7"/>
      <c r="Q344" s="7"/>
      <c r="R344" s="7"/>
      <c r="S344" s="7"/>
      <c r="T344" s="7"/>
      <c r="U344" s="7"/>
      <c r="V344" s="7"/>
      <c r="W344" s="7"/>
    </row>
    <row r="345" spans="1:23" x14ac:dyDescent="0.3">
      <c r="A345" s="5"/>
      <c r="B345" s="7"/>
      <c r="C345" s="7"/>
      <c r="D345" s="7"/>
      <c r="E345" s="7"/>
      <c r="F345" s="7"/>
      <c r="G345" s="7"/>
      <c r="H345" s="7"/>
      <c r="I345" s="7"/>
      <c r="J345" s="7"/>
      <c r="K345" s="7"/>
      <c r="L345" s="7"/>
      <c r="M345" s="7"/>
      <c r="N345" s="7"/>
      <c r="O345" s="7"/>
      <c r="P345" s="7"/>
      <c r="Q345" s="7"/>
      <c r="R345" s="7"/>
      <c r="S345" s="7"/>
      <c r="T345" s="7"/>
      <c r="U345" s="7"/>
      <c r="V345" s="7"/>
      <c r="W345" s="7"/>
    </row>
    <row r="346" spans="1:23" x14ac:dyDescent="0.3">
      <c r="A346" s="5"/>
      <c r="B346" s="7"/>
      <c r="C346" s="7"/>
      <c r="D346" s="7"/>
      <c r="E346" s="7"/>
      <c r="F346" s="7"/>
      <c r="G346" s="7"/>
      <c r="H346" s="7"/>
      <c r="I346" s="7"/>
      <c r="J346" s="7"/>
      <c r="K346" s="7"/>
      <c r="L346" s="7"/>
      <c r="M346" s="7"/>
      <c r="N346" s="7"/>
      <c r="O346" s="7"/>
      <c r="P346" s="7"/>
      <c r="Q346" s="7"/>
      <c r="R346" s="7"/>
      <c r="S346" s="7"/>
      <c r="T346" s="7"/>
      <c r="U346" s="7"/>
      <c r="V346" s="7"/>
      <c r="W346" s="7"/>
    </row>
    <row r="347" spans="1:23" x14ac:dyDescent="0.3">
      <c r="A347" s="5"/>
      <c r="B347" s="7"/>
      <c r="C347" s="7"/>
      <c r="D347" s="7"/>
      <c r="E347" s="7"/>
      <c r="F347" s="7"/>
      <c r="G347" s="7"/>
      <c r="H347" s="7"/>
      <c r="I347" s="7"/>
      <c r="J347" s="7"/>
      <c r="K347" s="7"/>
      <c r="L347" s="7"/>
      <c r="M347" s="7"/>
      <c r="N347" s="7"/>
      <c r="O347" s="7"/>
      <c r="P347" s="7"/>
      <c r="Q347" s="7"/>
      <c r="R347" s="7"/>
      <c r="S347" s="7"/>
      <c r="T347" s="7"/>
      <c r="U347" s="7"/>
      <c r="V347" s="7"/>
      <c r="W347" s="7"/>
    </row>
    <row r="348" spans="1:23" x14ac:dyDescent="0.3">
      <c r="A348" s="5"/>
      <c r="B348" s="7"/>
      <c r="C348" s="7"/>
      <c r="D348" s="7"/>
      <c r="E348" s="7"/>
      <c r="F348" s="7"/>
      <c r="G348" s="7"/>
      <c r="H348" s="7"/>
      <c r="I348" s="7"/>
      <c r="J348" s="7"/>
      <c r="K348" s="7"/>
      <c r="L348" s="7"/>
      <c r="M348" s="7"/>
      <c r="N348" s="7"/>
      <c r="O348" s="7"/>
      <c r="P348" s="7"/>
      <c r="Q348" s="7"/>
      <c r="R348" s="7"/>
      <c r="S348" s="7"/>
      <c r="T348" s="7"/>
      <c r="U348" s="7"/>
      <c r="V348" s="7"/>
      <c r="W348" s="7"/>
    </row>
    <row r="349" spans="1:23" x14ac:dyDescent="0.3">
      <c r="A349" s="5"/>
      <c r="B349" s="7"/>
      <c r="C349" s="7"/>
      <c r="D349" s="7"/>
      <c r="E349" s="7"/>
      <c r="F349" s="7"/>
      <c r="G349" s="7"/>
      <c r="H349" s="7"/>
      <c r="I349" s="7"/>
      <c r="J349" s="7"/>
      <c r="K349" s="7"/>
      <c r="L349" s="7"/>
      <c r="M349" s="7"/>
      <c r="N349" s="7"/>
      <c r="O349" s="7"/>
      <c r="P349" s="7"/>
      <c r="Q349" s="7"/>
      <c r="R349" s="7"/>
      <c r="S349" s="7"/>
      <c r="T349" s="7"/>
      <c r="U349" s="7"/>
      <c r="V349" s="7"/>
      <c r="W349" s="7"/>
    </row>
    <row r="350" spans="1:23" x14ac:dyDescent="0.3">
      <c r="A350" s="5"/>
      <c r="B350" s="7"/>
      <c r="C350" s="7"/>
      <c r="D350" s="7"/>
      <c r="E350" s="7"/>
      <c r="F350" s="7"/>
      <c r="G350" s="7"/>
      <c r="H350" s="7"/>
      <c r="I350" s="7"/>
      <c r="J350" s="7"/>
      <c r="K350" s="7"/>
      <c r="L350" s="7"/>
      <c r="M350" s="7"/>
      <c r="N350" s="7"/>
      <c r="O350" s="7"/>
      <c r="P350" s="7"/>
      <c r="Q350" s="7"/>
      <c r="R350" s="7"/>
      <c r="S350" s="7"/>
      <c r="T350" s="7"/>
      <c r="U350" s="7"/>
      <c r="V350" s="7"/>
      <c r="W350" s="7"/>
    </row>
    <row r="351" spans="1:23" x14ac:dyDescent="0.3">
      <c r="A351" s="5"/>
      <c r="B351" s="7"/>
      <c r="C351" s="7"/>
      <c r="D351" s="7"/>
      <c r="E351" s="7"/>
      <c r="F351" s="7"/>
      <c r="G351" s="7"/>
      <c r="H351" s="7"/>
      <c r="I351" s="7"/>
      <c r="J351" s="7"/>
      <c r="K351" s="7"/>
      <c r="L351" s="7"/>
      <c r="M351" s="7"/>
      <c r="N351" s="7"/>
      <c r="O351" s="7"/>
      <c r="P351" s="7"/>
      <c r="Q351" s="7"/>
      <c r="R351" s="7"/>
      <c r="S351" s="7"/>
      <c r="T351" s="7"/>
      <c r="U351" s="7"/>
      <c r="V351" s="7"/>
      <c r="W351" s="7"/>
    </row>
    <row r="352" spans="1:23" x14ac:dyDescent="0.3">
      <c r="A352" s="5"/>
      <c r="B352" s="7"/>
      <c r="C352" s="7"/>
      <c r="D352" s="7"/>
      <c r="E352" s="7"/>
      <c r="F352" s="7"/>
      <c r="G352" s="7"/>
      <c r="H352" s="7"/>
      <c r="I352" s="7"/>
      <c r="J352" s="7"/>
      <c r="K352" s="7"/>
      <c r="L352" s="7"/>
      <c r="M352" s="7"/>
      <c r="N352" s="7"/>
      <c r="O352" s="7"/>
      <c r="P352" s="7"/>
      <c r="Q352" s="7"/>
      <c r="R352" s="7"/>
      <c r="S352" s="7"/>
      <c r="T352" s="7"/>
      <c r="U352" s="7"/>
      <c r="V352" s="7"/>
      <c r="W352" s="7"/>
    </row>
    <row r="353" spans="1:23" x14ac:dyDescent="0.3">
      <c r="A353" s="5"/>
      <c r="B353" s="7"/>
      <c r="C353" s="7"/>
      <c r="D353" s="7"/>
      <c r="E353" s="7"/>
      <c r="F353" s="7"/>
      <c r="G353" s="7"/>
      <c r="H353" s="7"/>
      <c r="I353" s="7"/>
      <c r="J353" s="7"/>
      <c r="K353" s="7"/>
      <c r="L353" s="7"/>
      <c r="M353" s="7"/>
      <c r="N353" s="7"/>
      <c r="O353" s="7"/>
      <c r="P353" s="7"/>
      <c r="Q353" s="7"/>
      <c r="R353" s="7"/>
      <c r="S353" s="7"/>
      <c r="T353" s="7"/>
      <c r="U353" s="7"/>
      <c r="V353" s="7"/>
      <c r="W353" s="7"/>
    </row>
    <row r="354" spans="1:23" x14ac:dyDescent="0.3">
      <c r="A354" s="5"/>
      <c r="B354" s="7"/>
      <c r="C354" s="7"/>
      <c r="D354" s="7"/>
      <c r="E354" s="7"/>
      <c r="F354" s="7"/>
      <c r="G354" s="7"/>
      <c r="H354" s="7"/>
      <c r="I354" s="7"/>
      <c r="J354" s="7"/>
      <c r="K354" s="7"/>
      <c r="L354" s="7"/>
      <c r="M354" s="7"/>
      <c r="N354" s="7"/>
      <c r="O354" s="7"/>
      <c r="P354" s="7"/>
      <c r="Q354" s="7"/>
      <c r="R354" s="7"/>
      <c r="S354" s="7"/>
      <c r="T354" s="7"/>
      <c r="U354" s="7"/>
      <c r="V354" s="7"/>
      <c r="W354" s="7"/>
    </row>
    <row r="355" spans="1:23" x14ac:dyDescent="0.3">
      <c r="A355" s="5"/>
      <c r="B355" s="7"/>
      <c r="C355" s="7"/>
      <c r="D355" s="7"/>
      <c r="E355" s="7"/>
      <c r="F355" s="7"/>
      <c r="G355" s="7"/>
      <c r="H355" s="7"/>
      <c r="I355" s="7"/>
      <c r="J355" s="7"/>
      <c r="K355" s="7"/>
      <c r="L355" s="7"/>
      <c r="M355" s="7"/>
      <c r="N355" s="7"/>
      <c r="O355" s="7"/>
      <c r="P355" s="7"/>
      <c r="Q355" s="7"/>
      <c r="R355" s="7"/>
      <c r="S355" s="7"/>
      <c r="T355" s="7"/>
      <c r="U355" s="7"/>
      <c r="V355" s="7"/>
      <c r="W355" s="7"/>
    </row>
    <row r="356" spans="1:23" x14ac:dyDescent="0.3">
      <c r="A356" s="5"/>
      <c r="B356" s="7"/>
      <c r="C356" s="7"/>
      <c r="D356" s="7"/>
      <c r="E356" s="7"/>
      <c r="F356" s="7"/>
      <c r="G356" s="7"/>
      <c r="H356" s="7"/>
      <c r="I356" s="7"/>
      <c r="J356" s="7"/>
      <c r="K356" s="7"/>
      <c r="L356" s="7"/>
      <c r="M356" s="7"/>
      <c r="N356" s="7"/>
      <c r="O356" s="7"/>
      <c r="P356" s="7"/>
      <c r="Q356" s="7"/>
      <c r="R356" s="7"/>
      <c r="S356" s="7"/>
      <c r="T356" s="7"/>
      <c r="U356" s="7"/>
      <c r="V356" s="7"/>
      <c r="W356" s="7"/>
    </row>
    <row r="357" spans="1:23" x14ac:dyDescent="0.3">
      <c r="A357" s="5"/>
      <c r="B357" s="7"/>
      <c r="C357" s="7"/>
      <c r="D357" s="7"/>
      <c r="E357" s="7"/>
      <c r="F357" s="7"/>
      <c r="G357" s="7"/>
      <c r="H357" s="7"/>
      <c r="I357" s="7"/>
      <c r="J357" s="7"/>
      <c r="K357" s="7"/>
      <c r="L357" s="7"/>
      <c r="M357" s="7"/>
      <c r="N357" s="7"/>
      <c r="O357" s="7"/>
      <c r="P357" s="7"/>
      <c r="Q357" s="7"/>
      <c r="R357" s="7"/>
      <c r="S357" s="7"/>
      <c r="T357" s="7"/>
      <c r="U357" s="7"/>
      <c r="V357" s="7"/>
      <c r="W357" s="7"/>
    </row>
    <row r="358" spans="1:23" x14ac:dyDescent="0.3">
      <c r="A358" s="5"/>
      <c r="B358" s="7"/>
      <c r="C358" s="7"/>
      <c r="D358" s="7"/>
      <c r="E358" s="7"/>
      <c r="F358" s="7"/>
      <c r="G358" s="7"/>
      <c r="H358" s="7"/>
      <c r="I358" s="7"/>
      <c r="J358" s="7"/>
      <c r="K358" s="7"/>
      <c r="L358" s="7"/>
      <c r="M358" s="7"/>
      <c r="N358" s="7"/>
      <c r="O358" s="7"/>
      <c r="P358" s="7"/>
      <c r="Q358" s="7"/>
      <c r="R358" s="7"/>
      <c r="S358" s="7"/>
      <c r="T358" s="7"/>
      <c r="U358" s="7"/>
      <c r="V358" s="7"/>
      <c r="W358" s="7"/>
    </row>
    <row r="359" spans="1:23" x14ac:dyDescent="0.3">
      <c r="A359" s="5"/>
      <c r="B359" s="7"/>
      <c r="C359" s="7"/>
      <c r="D359" s="7"/>
      <c r="E359" s="7"/>
      <c r="F359" s="7"/>
      <c r="G359" s="7"/>
      <c r="H359" s="7"/>
      <c r="I359" s="7"/>
      <c r="J359" s="7"/>
      <c r="K359" s="7"/>
      <c r="L359" s="7"/>
      <c r="M359" s="7"/>
      <c r="N359" s="7"/>
      <c r="O359" s="7"/>
      <c r="P359" s="7"/>
      <c r="Q359" s="7"/>
      <c r="R359" s="7"/>
      <c r="S359" s="7"/>
      <c r="T359" s="7"/>
      <c r="U359" s="7"/>
      <c r="V359" s="7"/>
      <c r="W359" s="7"/>
    </row>
    <row r="360" spans="1:23" x14ac:dyDescent="0.3">
      <c r="A360" s="5"/>
      <c r="B360" s="7"/>
      <c r="C360" s="7"/>
      <c r="D360" s="7"/>
      <c r="E360" s="7"/>
      <c r="F360" s="7"/>
      <c r="G360" s="7"/>
      <c r="H360" s="7"/>
      <c r="I360" s="7"/>
      <c r="J360" s="7"/>
      <c r="K360" s="7"/>
      <c r="L360" s="7"/>
      <c r="M360" s="7"/>
      <c r="N360" s="7"/>
      <c r="O360" s="7"/>
      <c r="P360" s="7"/>
      <c r="Q360" s="7"/>
      <c r="R360" s="7"/>
      <c r="S360" s="7"/>
      <c r="T360" s="7"/>
      <c r="U360" s="7"/>
      <c r="V360" s="7"/>
      <c r="W360" s="7"/>
    </row>
    <row r="361" spans="1:23" x14ac:dyDescent="0.3">
      <c r="A361" s="5"/>
      <c r="B361" s="7"/>
      <c r="C361" s="7"/>
      <c r="D361" s="7"/>
      <c r="E361" s="7"/>
      <c r="F361" s="7"/>
      <c r="G361" s="7"/>
      <c r="H361" s="7"/>
      <c r="I361" s="7"/>
      <c r="J361" s="7"/>
      <c r="K361" s="7"/>
      <c r="L361" s="7"/>
      <c r="M361" s="7"/>
      <c r="N361" s="7"/>
      <c r="O361" s="7"/>
      <c r="P361" s="7"/>
      <c r="Q361" s="7"/>
      <c r="R361" s="7"/>
      <c r="S361" s="7"/>
      <c r="T361" s="7"/>
      <c r="U361" s="7"/>
      <c r="V361" s="7"/>
      <c r="W361" s="7"/>
    </row>
    <row r="362" spans="1:23" x14ac:dyDescent="0.3">
      <c r="A362" s="5"/>
      <c r="B362" s="7"/>
      <c r="C362" s="7"/>
      <c r="D362" s="7"/>
      <c r="E362" s="7"/>
      <c r="F362" s="7"/>
      <c r="G362" s="7"/>
      <c r="H362" s="7"/>
      <c r="I362" s="7"/>
      <c r="J362" s="7"/>
      <c r="K362" s="7"/>
      <c r="L362" s="7"/>
      <c r="M362" s="7"/>
      <c r="N362" s="7"/>
      <c r="O362" s="7"/>
      <c r="P362" s="7"/>
      <c r="Q362" s="7"/>
      <c r="R362" s="7"/>
      <c r="S362" s="7"/>
      <c r="T362" s="7"/>
      <c r="U362" s="7"/>
      <c r="V362" s="7"/>
      <c r="W362" s="7"/>
    </row>
    <row r="363" spans="1:23" x14ac:dyDescent="0.3">
      <c r="A363" s="5"/>
      <c r="B363" s="7"/>
      <c r="C363" s="7"/>
      <c r="D363" s="7"/>
      <c r="E363" s="7"/>
      <c r="F363" s="7"/>
      <c r="G363" s="7"/>
      <c r="H363" s="7"/>
      <c r="I363" s="7"/>
      <c r="J363" s="7"/>
      <c r="K363" s="7"/>
      <c r="L363" s="7"/>
      <c r="M363" s="7"/>
      <c r="N363" s="7"/>
      <c r="O363" s="7"/>
      <c r="P363" s="7"/>
      <c r="Q363" s="7"/>
      <c r="R363" s="7"/>
      <c r="S363" s="7"/>
      <c r="T363" s="7"/>
      <c r="U363" s="7"/>
      <c r="V363" s="7"/>
      <c r="W363" s="7"/>
    </row>
    <row r="364" spans="1:23" x14ac:dyDescent="0.3">
      <c r="A364" s="5"/>
      <c r="B364" s="7"/>
      <c r="C364" s="7"/>
      <c r="D364" s="7"/>
      <c r="E364" s="7"/>
      <c r="F364" s="7"/>
      <c r="G364" s="7"/>
      <c r="H364" s="7"/>
      <c r="I364" s="7"/>
      <c r="J364" s="7"/>
      <c r="K364" s="7"/>
      <c r="L364" s="7"/>
      <c r="M364" s="7"/>
      <c r="N364" s="7"/>
      <c r="O364" s="7"/>
      <c r="P364" s="7"/>
      <c r="Q364" s="7"/>
      <c r="R364" s="7"/>
      <c r="S364" s="7"/>
      <c r="T364" s="7"/>
      <c r="U364" s="7"/>
      <c r="V364" s="7"/>
      <c r="W364" s="7"/>
    </row>
    <row r="365" spans="1:23" x14ac:dyDescent="0.3">
      <c r="A365" s="5"/>
      <c r="B365" s="7"/>
      <c r="C365" s="7"/>
      <c r="D365" s="7"/>
      <c r="E365" s="7"/>
      <c r="F365" s="7"/>
      <c r="G365" s="7"/>
      <c r="H365" s="7"/>
      <c r="I365" s="7"/>
      <c r="J365" s="7"/>
      <c r="K365" s="7"/>
      <c r="L365" s="7"/>
      <c r="M365" s="7"/>
      <c r="N365" s="7"/>
      <c r="O365" s="7"/>
      <c r="P365" s="7"/>
      <c r="Q365" s="7"/>
      <c r="R365" s="7"/>
      <c r="S365" s="7"/>
      <c r="T365" s="7"/>
      <c r="U365" s="7"/>
      <c r="V365" s="7"/>
      <c r="W365" s="7"/>
    </row>
    <row r="366" spans="1:23" x14ac:dyDescent="0.3">
      <c r="A366" s="5"/>
      <c r="B366" s="7"/>
      <c r="C366" s="7"/>
      <c r="D366" s="7"/>
      <c r="E366" s="7"/>
      <c r="F366" s="7"/>
      <c r="G366" s="7"/>
      <c r="H366" s="7"/>
      <c r="I366" s="7"/>
      <c r="J366" s="7"/>
      <c r="K366" s="7"/>
      <c r="L366" s="7"/>
      <c r="M366" s="7"/>
      <c r="N366" s="7"/>
      <c r="O366" s="7"/>
      <c r="P366" s="7"/>
      <c r="Q366" s="7"/>
      <c r="R366" s="7"/>
      <c r="S366" s="7"/>
      <c r="T366" s="7"/>
      <c r="U366" s="7"/>
      <c r="V366" s="7"/>
      <c r="W366" s="7"/>
    </row>
    <row r="367" spans="1:23" x14ac:dyDescent="0.3">
      <c r="A367" s="5"/>
      <c r="B367" s="7"/>
      <c r="C367" s="7"/>
      <c r="D367" s="7"/>
      <c r="E367" s="7"/>
      <c r="F367" s="7"/>
      <c r="G367" s="7"/>
      <c r="H367" s="7"/>
      <c r="I367" s="7"/>
      <c r="J367" s="7"/>
      <c r="K367" s="7"/>
      <c r="L367" s="7"/>
      <c r="M367" s="7"/>
      <c r="N367" s="7"/>
      <c r="O367" s="7"/>
      <c r="P367" s="7"/>
      <c r="Q367" s="7"/>
      <c r="R367" s="7"/>
      <c r="S367" s="7"/>
      <c r="T367" s="7"/>
      <c r="U367" s="7"/>
      <c r="V367" s="7"/>
      <c r="W367" s="7"/>
    </row>
    <row r="368" spans="1:23" x14ac:dyDescent="0.3">
      <c r="A368" s="5"/>
      <c r="B368" s="7"/>
      <c r="C368" s="7"/>
      <c r="D368" s="7"/>
      <c r="E368" s="7"/>
      <c r="F368" s="7"/>
      <c r="G368" s="7"/>
      <c r="H368" s="7"/>
      <c r="I368" s="7"/>
      <c r="J368" s="7"/>
      <c r="K368" s="7"/>
      <c r="L368" s="7"/>
      <c r="M368" s="7"/>
      <c r="N368" s="7"/>
      <c r="O368" s="7"/>
      <c r="P368" s="7"/>
      <c r="Q368" s="7"/>
      <c r="R368" s="7"/>
      <c r="S368" s="7"/>
      <c r="T368" s="7"/>
      <c r="U368" s="7"/>
      <c r="V368" s="7"/>
      <c r="W368" s="7"/>
    </row>
    <row r="369" spans="1:23" x14ac:dyDescent="0.3">
      <c r="A369" s="5"/>
      <c r="B369" s="7"/>
      <c r="C369" s="7"/>
      <c r="D369" s="7"/>
      <c r="E369" s="7"/>
      <c r="F369" s="7"/>
      <c r="G369" s="7"/>
      <c r="H369" s="7"/>
      <c r="I369" s="7"/>
      <c r="J369" s="7"/>
      <c r="K369" s="7"/>
      <c r="L369" s="7"/>
      <c r="M369" s="7"/>
      <c r="N369" s="7"/>
      <c r="O369" s="7"/>
      <c r="P369" s="7"/>
      <c r="Q369" s="7"/>
      <c r="R369" s="7"/>
      <c r="S369" s="7"/>
      <c r="T369" s="7"/>
      <c r="U369" s="7"/>
      <c r="V369" s="7"/>
      <c r="W369" s="7"/>
    </row>
    <row r="370" spans="1:23" x14ac:dyDescent="0.3">
      <c r="A370" s="5"/>
      <c r="B370" s="7"/>
      <c r="C370" s="7"/>
      <c r="D370" s="7"/>
      <c r="E370" s="7"/>
      <c r="F370" s="7"/>
      <c r="G370" s="7"/>
      <c r="H370" s="7"/>
      <c r="I370" s="7"/>
      <c r="J370" s="7"/>
      <c r="K370" s="7"/>
      <c r="L370" s="7"/>
      <c r="M370" s="7"/>
      <c r="N370" s="7"/>
      <c r="O370" s="7"/>
      <c r="P370" s="7"/>
      <c r="Q370" s="7"/>
      <c r="R370" s="7"/>
      <c r="S370" s="7"/>
      <c r="T370" s="7"/>
      <c r="U370" s="7"/>
      <c r="V370" s="7"/>
      <c r="W370" s="7"/>
    </row>
    <row r="371" spans="1:23" x14ac:dyDescent="0.3">
      <c r="A371" s="5"/>
      <c r="B371" s="7"/>
      <c r="C371" s="7"/>
      <c r="D371" s="7"/>
      <c r="E371" s="7"/>
      <c r="F371" s="7"/>
      <c r="G371" s="7"/>
      <c r="H371" s="7"/>
      <c r="I371" s="7"/>
      <c r="J371" s="7"/>
      <c r="K371" s="7"/>
      <c r="L371" s="7"/>
      <c r="M371" s="7"/>
      <c r="N371" s="7"/>
      <c r="O371" s="7"/>
      <c r="P371" s="7"/>
      <c r="Q371" s="7"/>
      <c r="R371" s="7"/>
      <c r="S371" s="7"/>
      <c r="T371" s="7"/>
      <c r="U371" s="7"/>
      <c r="V371" s="7"/>
      <c r="W371" s="7"/>
    </row>
    <row r="372" spans="1:23" x14ac:dyDescent="0.3">
      <c r="A372" s="5"/>
      <c r="B372" s="7"/>
      <c r="C372" s="7"/>
      <c r="D372" s="7"/>
      <c r="E372" s="7"/>
      <c r="F372" s="7"/>
      <c r="G372" s="7"/>
      <c r="H372" s="7"/>
      <c r="I372" s="7"/>
      <c r="J372" s="7"/>
      <c r="K372" s="7"/>
      <c r="L372" s="7"/>
      <c r="M372" s="7"/>
      <c r="N372" s="7"/>
      <c r="O372" s="7"/>
      <c r="P372" s="7"/>
      <c r="Q372" s="7"/>
      <c r="R372" s="7"/>
      <c r="S372" s="7"/>
      <c r="T372" s="7"/>
      <c r="U372" s="7"/>
      <c r="V372" s="7"/>
      <c r="W372" s="7"/>
    </row>
    <row r="373" spans="1:23" x14ac:dyDescent="0.3">
      <c r="A373" s="5"/>
      <c r="B373" s="7"/>
      <c r="C373" s="7"/>
      <c r="D373" s="7"/>
      <c r="E373" s="7"/>
      <c r="F373" s="7"/>
      <c r="G373" s="7"/>
      <c r="H373" s="7"/>
      <c r="I373" s="7"/>
      <c r="J373" s="7"/>
      <c r="K373" s="7"/>
      <c r="L373" s="7"/>
      <c r="M373" s="7"/>
      <c r="N373" s="7"/>
      <c r="O373" s="7"/>
      <c r="P373" s="7"/>
      <c r="Q373" s="7"/>
      <c r="R373" s="7"/>
      <c r="S373" s="7"/>
      <c r="T373" s="7"/>
      <c r="U373" s="7"/>
      <c r="V373" s="7"/>
      <c r="W373" s="7"/>
    </row>
    <row r="374" spans="1:23" x14ac:dyDescent="0.3">
      <c r="A374" s="5"/>
      <c r="B374" s="7"/>
      <c r="C374" s="7"/>
      <c r="D374" s="7"/>
      <c r="E374" s="7"/>
      <c r="F374" s="7"/>
      <c r="G374" s="7"/>
      <c r="H374" s="7"/>
      <c r="I374" s="7"/>
      <c r="J374" s="7"/>
      <c r="K374" s="7"/>
      <c r="L374" s="7"/>
      <c r="M374" s="7"/>
      <c r="N374" s="7"/>
      <c r="O374" s="7"/>
      <c r="P374" s="7"/>
      <c r="Q374" s="7"/>
      <c r="R374" s="7"/>
      <c r="S374" s="7"/>
      <c r="T374" s="7"/>
      <c r="U374" s="7"/>
      <c r="V374" s="7"/>
      <c r="W374" s="7"/>
    </row>
    <row r="375" spans="1:23" x14ac:dyDescent="0.3">
      <c r="A375" s="5"/>
      <c r="B375" s="7"/>
      <c r="C375" s="7"/>
      <c r="D375" s="7"/>
      <c r="E375" s="7"/>
      <c r="F375" s="7"/>
      <c r="G375" s="7"/>
      <c r="H375" s="7"/>
      <c r="I375" s="7"/>
      <c r="J375" s="7"/>
      <c r="K375" s="7"/>
      <c r="L375" s="7"/>
      <c r="M375" s="7"/>
      <c r="N375" s="7"/>
      <c r="O375" s="7"/>
      <c r="P375" s="7"/>
      <c r="Q375" s="7"/>
      <c r="R375" s="7"/>
      <c r="S375" s="7"/>
      <c r="T375" s="7"/>
      <c r="U375" s="7"/>
      <c r="V375" s="7"/>
      <c r="W375" s="7"/>
    </row>
    <row r="376" spans="1:23" x14ac:dyDescent="0.3">
      <c r="A376" s="5"/>
      <c r="B376" s="7"/>
      <c r="C376" s="7"/>
      <c r="D376" s="7"/>
      <c r="E376" s="7"/>
      <c r="F376" s="7"/>
      <c r="G376" s="7"/>
      <c r="H376" s="7"/>
      <c r="I376" s="7"/>
      <c r="J376" s="7"/>
      <c r="K376" s="7"/>
      <c r="L376" s="7"/>
      <c r="M376" s="7"/>
      <c r="N376" s="7"/>
      <c r="O376" s="7"/>
      <c r="P376" s="7"/>
      <c r="Q376" s="7"/>
      <c r="R376" s="7"/>
      <c r="S376" s="7"/>
      <c r="T376" s="7"/>
      <c r="U376" s="7"/>
      <c r="V376" s="7"/>
      <c r="W376" s="7"/>
    </row>
    <row r="377" spans="1:23" x14ac:dyDescent="0.3">
      <c r="A377" s="5"/>
      <c r="B377" s="7"/>
      <c r="C377" s="7"/>
      <c r="D377" s="7"/>
      <c r="E377" s="7"/>
      <c r="F377" s="7"/>
      <c r="G377" s="7"/>
      <c r="H377" s="7"/>
      <c r="I377" s="7"/>
      <c r="J377" s="7"/>
      <c r="K377" s="7"/>
      <c r="L377" s="7"/>
      <c r="M377" s="7"/>
      <c r="N377" s="7"/>
      <c r="O377" s="7"/>
      <c r="P377" s="7"/>
      <c r="Q377" s="7"/>
      <c r="R377" s="7"/>
      <c r="S377" s="7"/>
      <c r="T377" s="7"/>
      <c r="U377" s="7"/>
      <c r="V377" s="7"/>
      <c r="W377" s="7"/>
    </row>
    <row r="378" spans="1:23" x14ac:dyDescent="0.3">
      <c r="A378" s="5"/>
      <c r="B378" s="7"/>
      <c r="C378" s="7"/>
      <c r="D378" s="7"/>
      <c r="E378" s="7"/>
      <c r="F378" s="7"/>
      <c r="G378" s="7"/>
      <c r="H378" s="7"/>
      <c r="I378" s="7"/>
      <c r="J378" s="7"/>
      <c r="K378" s="7"/>
      <c r="L378" s="7"/>
      <c r="M378" s="7"/>
      <c r="N378" s="7"/>
      <c r="O378" s="7"/>
      <c r="P378" s="7"/>
      <c r="Q378" s="7"/>
      <c r="R378" s="7"/>
      <c r="S378" s="7"/>
      <c r="T378" s="7"/>
      <c r="U378" s="7"/>
      <c r="V378" s="7"/>
      <c r="W378" s="7"/>
    </row>
    <row r="379" spans="1:23" x14ac:dyDescent="0.3">
      <c r="A379" s="5"/>
      <c r="B379" s="7"/>
      <c r="C379" s="7"/>
      <c r="D379" s="7"/>
      <c r="E379" s="7"/>
      <c r="F379" s="7"/>
      <c r="G379" s="7"/>
      <c r="H379" s="7"/>
      <c r="I379" s="7"/>
      <c r="J379" s="7"/>
      <c r="K379" s="7"/>
      <c r="L379" s="7"/>
      <c r="M379" s="7"/>
      <c r="N379" s="7"/>
      <c r="O379" s="7"/>
      <c r="P379" s="7"/>
      <c r="Q379" s="7"/>
      <c r="R379" s="7"/>
      <c r="S379" s="7"/>
      <c r="T379" s="7"/>
      <c r="U379" s="7"/>
      <c r="V379" s="7"/>
      <c r="W379" s="7"/>
    </row>
    <row r="380" spans="1:23" x14ac:dyDescent="0.3">
      <c r="A380" s="5"/>
      <c r="B380" s="7"/>
      <c r="C380" s="7"/>
      <c r="D380" s="7"/>
      <c r="E380" s="7"/>
      <c r="F380" s="7"/>
      <c r="G380" s="7"/>
      <c r="H380" s="7"/>
      <c r="I380" s="7"/>
      <c r="J380" s="7"/>
      <c r="K380" s="7"/>
      <c r="L380" s="7"/>
      <c r="M380" s="7"/>
      <c r="N380" s="7"/>
      <c r="O380" s="7"/>
      <c r="P380" s="7"/>
      <c r="Q380" s="7"/>
      <c r="R380" s="7"/>
      <c r="S380" s="7"/>
      <c r="T380" s="7"/>
      <c r="U380" s="7"/>
      <c r="V380" s="7"/>
      <c r="W380" s="7"/>
    </row>
    <row r="381" spans="1:23" x14ac:dyDescent="0.3">
      <c r="A381" s="5"/>
      <c r="B381" s="7"/>
      <c r="C381" s="7"/>
      <c r="D381" s="7"/>
      <c r="E381" s="7"/>
      <c r="F381" s="7"/>
      <c r="G381" s="7"/>
      <c r="H381" s="7"/>
      <c r="I381" s="7"/>
      <c r="J381" s="7"/>
      <c r="K381" s="7"/>
      <c r="L381" s="7"/>
      <c r="M381" s="7"/>
      <c r="N381" s="7"/>
      <c r="O381" s="7"/>
      <c r="P381" s="7"/>
      <c r="Q381" s="7"/>
      <c r="R381" s="7"/>
      <c r="S381" s="7"/>
      <c r="T381" s="7"/>
      <c r="U381" s="7"/>
      <c r="V381" s="7"/>
      <c r="W381" s="7"/>
    </row>
    <row r="382" spans="1:23" x14ac:dyDescent="0.3">
      <c r="A382" s="5"/>
      <c r="B382" s="7"/>
      <c r="C382" s="7"/>
      <c r="D382" s="7"/>
      <c r="E382" s="7"/>
      <c r="F382" s="7"/>
      <c r="G382" s="7"/>
      <c r="H382" s="7"/>
      <c r="I382" s="7"/>
      <c r="J382" s="7"/>
      <c r="K382" s="7"/>
      <c r="L382" s="7"/>
      <c r="M382" s="7"/>
      <c r="N382" s="7"/>
      <c r="O382" s="7"/>
      <c r="P382" s="7"/>
      <c r="Q382" s="7"/>
      <c r="R382" s="7"/>
      <c r="S382" s="7"/>
      <c r="T382" s="7"/>
      <c r="U382" s="7"/>
      <c r="V382" s="7"/>
      <c r="W382" s="7"/>
    </row>
    <row r="383" spans="1:23" x14ac:dyDescent="0.3">
      <c r="A383" s="5"/>
      <c r="B383" s="7"/>
      <c r="C383" s="7"/>
      <c r="D383" s="7"/>
      <c r="E383" s="7"/>
      <c r="F383" s="7"/>
      <c r="G383" s="7"/>
      <c r="H383" s="7"/>
      <c r="I383" s="7"/>
      <c r="J383" s="7"/>
      <c r="K383" s="7"/>
      <c r="L383" s="7"/>
      <c r="M383" s="7"/>
      <c r="N383" s="7"/>
      <c r="O383" s="7"/>
      <c r="P383" s="7"/>
      <c r="Q383" s="7"/>
      <c r="R383" s="7"/>
      <c r="S383" s="7"/>
      <c r="T383" s="7"/>
      <c r="U383" s="7"/>
      <c r="V383" s="7"/>
      <c r="W383" s="7"/>
    </row>
    <row r="384" spans="1:23" x14ac:dyDescent="0.3">
      <c r="A384" s="5"/>
      <c r="B384" s="7"/>
      <c r="C384" s="7"/>
      <c r="D384" s="7"/>
      <c r="E384" s="7"/>
      <c r="F384" s="7"/>
      <c r="G384" s="7"/>
      <c r="H384" s="7"/>
      <c r="I384" s="7"/>
      <c r="J384" s="7"/>
      <c r="K384" s="7"/>
      <c r="L384" s="7"/>
      <c r="M384" s="7"/>
      <c r="N384" s="7"/>
      <c r="O384" s="7"/>
      <c r="P384" s="7"/>
      <c r="Q384" s="7"/>
      <c r="R384" s="7"/>
      <c r="S384" s="7"/>
      <c r="T384" s="7"/>
      <c r="U384" s="7"/>
      <c r="V384" s="7"/>
      <c r="W384" s="7"/>
    </row>
    <row r="385" spans="1:23" x14ac:dyDescent="0.3">
      <c r="A385" s="5"/>
      <c r="B385" s="7"/>
      <c r="C385" s="7"/>
      <c r="D385" s="7"/>
      <c r="E385" s="7"/>
      <c r="F385" s="7"/>
      <c r="G385" s="7"/>
      <c r="H385" s="7"/>
      <c r="I385" s="7"/>
      <c r="J385" s="7"/>
      <c r="K385" s="7"/>
      <c r="L385" s="7"/>
      <c r="M385" s="7"/>
      <c r="N385" s="7"/>
      <c r="O385" s="7"/>
      <c r="P385" s="7"/>
      <c r="Q385" s="7"/>
      <c r="R385" s="7"/>
      <c r="S385" s="7"/>
      <c r="T385" s="7"/>
      <c r="U385" s="7"/>
      <c r="V385" s="7"/>
      <c r="W385" s="7"/>
    </row>
    <row r="386" spans="1:23" x14ac:dyDescent="0.3">
      <c r="A386" s="5"/>
      <c r="B386" s="7"/>
      <c r="C386" s="7"/>
      <c r="D386" s="7"/>
      <c r="E386" s="7"/>
      <c r="F386" s="7"/>
      <c r="G386" s="7"/>
      <c r="H386" s="7"/>
      <c r="I386" s="7"/>
      <c r="J386" s="7"/>
      <c r="K386" s="7"/>
      <c r="L386" s="7"/>
      <c r="M386" s="7"/>
      <c r="N386" s="7"/>
      <c r="O386" s="7"/>
      <c r="P386" s="7"/>
      <c r="Q386" s="7"/>
      <c r="R386" s="7"/>
      <c r="S386" s="7"/>
      <c r="T386" s="7"/>
      <c r="U386" s="7"/>
      <c r="V386" s="7"/>
      <c r="W386" s="7"/>
    </row>
    <row r="387" spans="1:23" x14ac:dyDescent="0.3">
      <c r="A387" s="5"/>
      <c r="B387" s="7"/>
      <c r="C387" s="7"/>
      <c r="D387" s="7"/>
      <c r="E387" s="7"/>
      <c r="F387" s="7"/>
      <c r="G387" s="7"/>
      <c r="H387" s="7"/>
      <c r="I387" s="7"/>
      <c r="J387" s="7"/>
      <c r="K387" s="7"/>
      <c r="L387" s="7"/>
      <c r="M387" s="7"/>
      <c r="N387" s="7"/>
      <c r="O387" s="7"/>
      <c r="P387" s="7"/>
      <c r="Q387" s="7"/>
      <c r="R387" s="7"/>
      <c r="S387" s="7"/>
      <c r="T387" s="7"/>
      <c r="U387" s="7"/>
      <c r="V387" s="7"/>
      <c r="W387" s="7"/>
    </row>
    <row r="388" spans="1:23" x14ac:dyDescent="0.3">
      <c r="A388" s="5"/>
      <c r="B388" s="7"/>
      <c r="C388" s="7"/>
      <c r="D388" s="7"/>
      <c r="E388" s="7"/>
      <c r="F388" s="7"/>
      <c r="G388" s="7"/>
      <c r="H388" s="7"/>
      <c r="I388" s="7"/>
      <c r="J388" s="7"/>
      <c r="K388" s="7"/>
      <c r="L388" s="7"/>
      <c r="M388" s="7"/>
      <c r="N388" s="7"/>
      <c r="O388" s="7"/>
      <c r="P388" s="7"/>
      <c r="Q388" s="7"/>
      <c r="R388" s="7"/>
      <c r="S388" s="7"/>
      <c r="T388" s="7"/>
      <c r="U388" s="7"/>
      <c r="V388" s="7"/>
      <c r="W388" s="7"/>
    </row>
    <row r="389" spans="1:23" x14ac:dyDescent="0.3">
      <c r="A389" s="5"/>
      <c r="B389" s="7"/>
      <c r="C389" s="7"/>
      <c r="D389" s="7"/>
      <c r="E389" s="7"/>
      <c r="F389" s="7"/>
      <c r="G389" s="7"/>
      <c r="H389" s="7"/>
      <c r="I389" s="7"/>
      <c r="J389" s="7"/>
      <c r="K389" s="7"/>
      <c r="L389" s="7"/>
      <c r="M389" s="7"/>
      <c r="N389" s="7"/>
      <c r="O389" s="7"/>
      <c r="P389" s="7"/>
      <c r="Q389" s="7"/>
      <c r="R389" s="7"/>
      <c r="S389" s="7"/>
      <c r="T389" s="7"/>
      <c r="U389" s="7"/>
      <c r="V389" s="7"/>
      <c r="W389" s="7"/>
    </row>
    <row r="390" spans="1:23" x14ac:dyDescent="0.3">
      <c r="A390" s="5"/>
      <c r="B390" s="7"/>
      <c r="C390" s="7"/>
      <c r="D390" s="7"/>
      <c r="E390" s="7"/>
      <c r="F390" s="7"/>
      <c r="G390" s="7"/>
      <c r="H390" s="7"/>
      <c r="I390" s="7"/>
      <c r="J390" s="7"/>
      <c r="K390" s="7"/>
      <c r="L390" s="7"/>
      <c r="M390" s="7"/>
      <c r="N390" s="7"/>
      <c r="O390" s="7"/>
      <c r="P390" s="7"/>
      <c r="Q390" s="7"/>
      <c r="R390" s="7"/>
      <c r="S390" s="7"/>
      <c r="T390" s="7"/>
      <c r="U390" s="7"/>
      <c r="V390" s="7"/>
      <c r="W390" s="7"/>
    </row>
    <row r="391" spans="1:23" x14ac:dyDescent="0.3">
      <c r="A391" s="5"/>
      <c r="B391" s="7"/>
      <c r="C391" s="7"/>
      <c r="D391" s="7"/>
      <c r="E391" s="7"/>
      <c r="F391" s="7"/>
      <c r="G391" s="7"/>
      <c r="H391" s="7"/>
      <c r="I391" s="7"/>
      <c r="J391" s="7"/>
      <c r="K391" s="7"/>
      <c r="L391" s="7"/>
      <c r="M391" s="7"/>
      <c r="N391" s="7"/>
      <c r="O391" s="7"/>
      <c r="P391" s="7"/>
      <c r="Q391" s="7"/>
      <c r="R391" s="7"/>
      <c r="S391" s="7"/>
      <c r="T391" s="7"/>
      <c r="U391" s="7"/>
      <c r="V391" s="7"/>
      <c r="W391" s="7"/>
    </row>
    <row r="392" spans="1:23" x14ac:dyDescent="0.3">
      <c r="A392" s="5"/>
      <c r="B392" s="7"/>
      <c r="C392" s="7"/>
      <c r="D392" s="7"/>
      <c r="E392" s="7"/>
      <c r="F392" s="7"/>
      <c r="G392" s="7"/>
      <c r="H392" s="7"/>
      <c r="I392" s="7"/>
      <c r="J392" s="7"/>
      <c r="K392" s="7"/>
      <c r="L392" s="7"/>
      <c r="M392" s="7"/>
      <c r="N392" s="7"/>
      <c r="O392" s="7"/>
      <c r="P392" s="7"/>
      <c r="Q392" s="7"/>
      <c r="R392" s="7"/>
      <c r="S392" s="7"/>
      <c r="T392" s="7"/>
      <c r="U392" s="7"/>
      <c r="V392" s="7"/>
      <c r="W392" s="7"/>
    </row>
    <row r="393" spans="1:23" x14ac:dyDescent="0.3">
      <c r="A393" s="5"/>
      <c r="B393" s="7"/>
      <c r="C393" s="7"/>
      <c r="D393" s="7"/>
      <c r="E393" s="7"/>
      <c r="F393" s="7"/>
      <c r="G393" s="7"/>
      <c r="H393" s="7"/>
      <c r="I393" s="7"/>
      <c r="J393" s="7"/>
      <c r="K393" s="7"/>
      <c r="L393" s="7"/>
      <c r="M393" s="7"/>
      <c r="N393" s="7"/>
      <c r="O393" s="7"/>
      <c r="P393" s="7"/>
      <c r="Q393" s="7"/>
      <c r="R393" s="7"/>
      <c r="S393" s="7"/>
      <c r="T393" s="7"/>
      <c r="U393" s="7"/>
      <c r="V393" s="7"/>
      <c r="W393" s="7"/>
    </row>
    <row r="394" spans="1:23" x14ac:dyDescent="0.3">
      <c r="A394" s="5"/>
      <c r="B394" s="7"/>
      <c r="C394" s="7"/>
      <c r="D394" s="7"/>
      <c r="E394" s="7"/>
      <c r="F394" s="7"/>
      <c r="G394" s="7"/>
      <c r="H394" s="7"/>
      <c r="I394" s="7"/>
      <c r="J394" s="7"/>
      <c r="K394" s="7"/>
      <c r="L394" s="7"/>
      <c r="M394" s="7"/>
      <c r="N394" s="7"/>
      <c r="O394" s="7"/>
      <c r="P394" s="7"/>
      <c r="Q394" s="7"/>
      <c r="R394" s="7"/>
      <c r="S394" s="7"/>
      <c r="T394" s="7"/>
      <c r="U394" s="7"/>
      <c r="V394" s="7"/>
      <c r="W394" s="7"/>
    </row>
    <row r="395" spans="1:23" x14ac:dyDescent="0.3">
      <c r="A395" s="5"/>
      <c r="B395" s="7"/>
      <c r="C395" s="7"/>
      <c r="D395" s="7"/>
      <c r="E395" s="7"/>
      <c r="F395" s="7"/>
      <c r="G395" s="7"/>
      <c r="H395" s="7"/>
      <c r="I395" s="7"/>
      <c r="J395" s="7"/>
      <c r="K395" s="7"/>
      <c r="L395" s="7"/>
      <c r="M395" s="7"/>
      <c r="N395" s="7"/>
      <c r="O395" s="7"/>
      <c r="P395" s="7"/>
      <c r="Q395" s="7"/>
      <c r="R395" s="7"/>
      <c r="S395" s="7"/>
      <c r="T395" s="7"/>
      <c r="U395" s="7"/>
      <c r="V395" s="7"/>
      <c r="W395" s="7"/>
    </row>
    <row r="396" spans="1:23" x14ac:dyDescent="0.3">
      <c r="A396" s="5"/>
      <c r="B396" s="7"/>
      <c r="C396" s="7"/>
      <c r="D396" s="7"/>
      <c r="E396" s="7"/>
      <c r="F396" s="7"/>
      <c r="G396" s="7"/>
      <c r="H396" s="7"/>
      <c r="I396" s="7"/>
      <c r="J396" s="7"/>
      <c r="K396" s="7"/>
      <c r="L396" s="7"/>
      <c r="M396" s="7"/>
      <c r="N396" s="7"/>
      <c r="O396" s="7"/>
      <c r="P396" s="7"/>
      <c r="Q396" s="7"/>
      <c r="R396" s="7"/>
      <c r="S396" s="7"/>
      <c r="T396" s="7"/>
      <c r="U396" s="7"/>
      <c r="V396" s="7"/>
      <c r="W396" s="7"/>
    </row>
    <row r="397" spans="1:23" x14ac:dyDescent="0.3">
      <c r="A397" s="5"/>
      <c r="B397" s="7"/>
      <c r="C397" s="7"/>
      <c r="D397" s="7"/>
      <c r="E397" s="7"/>
      <c r="F397" s="7"/>
      <c r="G397" s="7"/>
      <c r="H397" s="7"/>
      <c r="I397" s="7"/>
      <c r="J397" s="7"/>
      <c r="K397" s="7"/>
      <c r="L397" s="7"/>
      <c r="M397" s="7"/>
      <c r="N397" s="7"/>
      <c r="O397" s="7"/>
      <c r="P397" s="7"/>
      <c r="Q397" s="7"/>
      <c r="R397" s="7"/>
      <c r="S397" s="7"/>
      <c r="T397" s="7"/>
      <c r="U397" s="7"/>
      <c r="V397" s="7"/>
      <c r="W397" s="7"/>
    </row>
    <row r="398" spans="1:23" x14ac:dyDescent="0.3">
      <c r="A398" s="5"/>
      <c r="B398" s="7"/>
      <c r="C398" s="7"/>
      <c r="D398" s="7"/>
      <c r="E398" s="7"/>
      <c r="F398" s="7"/>
      <c r="G398" s="7"/>
      <c r="H398" s="7"/>
      <c r="I398" s="7"/>
      <c r="J398" s="7"/>
      <c r="K398" s="7"/>
      <c r="L398" s="7"/>
      <c r="M398" s="7"/>
      <c r="N398" s="7"/>
      <c r="O398" s="7"/>
      <c r="P398" s="7"/>
      <c r="Q398" s="7"/>
      <c r="R398" s="7"/>
      <c r="S398" s="7"/>
      <c r="T398" s="7"/>
      <c r="U398" s="7"/>
      <c r="V398" s="7"/>
      <c r="W398" s="7"/>
    </row>
    <row r="399" spans="1:23" x14ac:dyDescent="0.3">
      <c r="A399" s="5"/>
      <c r="B399" s="7"/>
      <c r="C399" s="7"/>
      <c r="D399" s="7"/>
      <c r="E399" s="7"/>
      <c r="F399" s="7"/>
      <c r="G399" s="7"/>
      <c r="H399" s="7"/>
      <c r="I399" s="7"/>
      <c r="J399" s="7"/>
      <c r="K399" s="7"/>
      <c r="L399" s="7"/>
      <c r="M399" s="7"/>
      <c r="N399" s="7"/>
      <c r="O399" s="7"/>
      <c r="P399" s="7"/>
      <c r="Q399" s="7"/>
      <c r="R399" s="7"/>
      <c r="S399" s="7"/>
      <c r="T399" s="7"/>
      <c r="U399" s="7"/>
      <c r="V399" s="7"/>
      <c r="W399" s="7"/>
    </row>
    <row r="400" spans="1:23" x14ac:dyDescent="0.3">
      <c r="A400" s="5"/>
      <c r="B400" s="7"/>
      <c r="C400" s="7"/>
      <c r="D400" s="7"/>
      <c r="E400" s="7"/>
      <c r="F400" s="7"/>
      <c r="G400" s="7"/>
      <c r="H400" s="7"/>
      <c r="I400" s="7"/>
      <c r="J400" s="7"/>
      <c r="K400" s="7"/>
      <c r="L400" s="7"/>
      <c r="M400" s="7"/>
      <c r="N400" s="7"/>
      <c r="O400" s="7"/>
      <c r="P400" s="7"/>
      <c r="Q400" s="7"/>
      <c r="R400" s="7"/>
      <c r="S400" s="7"/>
      <c r="T400" s="7"/>
      <c r="U400" s="7"/>
      <c r="V400" s="7"/>
      <c r="W400" s="7"/>
    </row>
    <row r="401" spans="1:23" x14ac:dyDescent="0.3">
      <c r="A401" s="5"/>
      <c r="B401" s="7"/>
      <c r="C401" s="7"/>
      <c r="D401" s="7"/>
      <c r="E401" s="7"/>
      <c r="F401" s="7"/>
      <c r="G401" s="7"/>
      <c r="H401" s="7"/>
      <c r="I401" s="7"/>
      <c r="J401" s="7"/>
      <c r="K401" s="7"/>
      <c r="L401" s="7"/>
      <c r="M401" s="7"/>
      <c r="N401" s="7"/>
      <c r="O401" s="7"/>
      <c r="P401" s="7"/>
      <c r="Q401" s="7"/>
      <c r="R401" s="7"/>
      <c r="S401" s="7"/>
      <c r="T401" s="7"/>
      <c r="U401" s="7"/>
      <c r="V401" s="7"/>
      <c r="W401" s="7"/>
    </row>
    <row r="402" spans="1:23" x14ac:dyDescent="0.3">
      <c r="A402" s="5"/>
      <c r="B402" s="7"/>
      <c r="C402" s="7"/>
      <c r="D402" s="7"/>
      <c r="E402" s="7"/>
      <c r="F402" s="7"/>
      <c r="G402" s="7"/>
      <c r="H402" s="7"/>
      <c r="I402" s="7"/>
      <c r="J402" s="7"/>
      <c r="K402" s="7"/>
      <c r="L402" s="7"/>
      <c r="M402" s="7"/>
      <c r="N402" s="7"/>
      <c r="O402" s="7"/>
      <c r="P402" s="7"/>
      <c r="Q402" s="7"/>
      <c r="R402" s="7"/>
      <c r="S402" s="7"/>
      <c r="T402" s="7"/>
      <c r="U402" s="7"/>
      <c r="V402" s="7"/>
      <c r="W402" s="7"/>
    </row>
    <row r="403" spans="1:23" x14ac:dyDescent="0.3">
      <c r="A403" s="5"/>
      <c r="B403" s="7"/>
      <c r="C403" s="7"/>
      <c r="D403" s="7"/>
      <c r="E403" s="7"/>
      <c r="F403" s="7"/>
      <c r="G403" s="7"/>
      <c r="H403" s="7"/>
      <c r="I403" s="7"/>
      <c r="J403" s="7"/>
      <c r="K403" s="7"/>
      <c r="L403" s="7"/>
      <c r="M403" s="7"/>
      <c r="N403" s="7"/>
      <c r="O403" s="7"/>
      <c r="P403" s="7"/>
      <c r="Q403" s="7"/>
      <c r="R403" s="7"/>
      <c r="S403" s="7"/>
      <c r="T403" s="7"/>
      <c r="U403" s="7"/>
      <c r="V403" s="7"/>
      <c r="W403" s="7"/>
    </row>
    <row r="404" spans="1:23" x14ac:dyDescent="0.3">
      <c r="A404" s="5"/>
      <c r="B404" s="7"/>
      <c r="C404" s="7"/>
      <c r="D404" s="7"/>
      <c r="E404" s="7"/>
      <c r="F404" s="7"/>
      <c r="G404" s="7"/>
      <c r="H404" s="7"/>
      <c r="I404" s="7"/>
      <c r="J404" s="7"/>
      <c r="K404" s="7"/>
      <c r="L404" s="7"/>
      <c r="M404" s="7"/>
      <c r="N404" s="7"/>
      <c r="O404" s="7"/>
      <c r="P404" s="7"/>
      <c r="Q404" s="7"/>
      <c r="R404" s="7"/>
      <c r="S404" s="7"/>
      <c r="T404" s="7"/>
      <c r="U404" s="7"/>
      <c r="V404" s="7"/>
      <c r="W404" s="7"/>
    </row>
    <row r="405" spans="1:23" x14ac:dyDescent="0.3">
      <c r="A405" s="5"/>
      <c r="B405" s="7"/>
      <c r="C405" s="7"/>
      <c r="D405" s="7"/>
      <c r="E405" s="7"/>
      <c r="F405" s="7"/>
      <c r="G405" s="7"/>
      <c r="H405" s="7"/>
      <c r="I405" s="7"/>
      <c r="J405" s="7"/>
      <c r="K405" s="7"/>
      <c r="L405" s="7"/>
      <c r="M405" s="7"/>
      <c r="N405" s="7"/>
      <c r="O405" s="7"/>
      <c r="P405" s="7"/>
      <c r="Q405" s="7"/>
      <c r="R405" s="7"/>
      <c r="S405" s="7"/>
      <c r="T405" s="7"/>
      <c r="U405" s="7"/>
      <c r="V405" s="7"/>
      <c r="W405" s="7"/>
    </row>
    <row r="406" spans="1:23" x14ac:dyDescent="0.3">
      <c r="A406" s="5"/>
      <c r="B406" s="7"/>
      <c r="C406" s="7"/>
      <c r="D406" s="7"/>
      <c r="E406" s="7"/>
      <c r="F406" s="7"/>
      <c r="G406" s="7"/>
      <c r="H406" s="7"/>
      <c r="I406" s="7"/>
      <c r="J406" s="7"/>
      <c r="K406" s="7"/>
      <c r="L406" s="7"/>
      <c r="M406" s="7"/>
      <c r="N406" s="7"/>
      <c r="O406" s="7"/>
      <c r="P406" s="7"/>
      <c r="Q406" s="7"/>
      <c r="R406" s="7"/>
      <c r="S406" s="7"/>
      <c r="T406" s="7"/>
      <c r="U406" s="7"/>
      <c r="V406" s="7"/>
      <c r="W406" s="7"/>
    </row>
    <row r="407" spans="1:23" x14ac:dyDescent="0.3">
      <c r="A407" s="5"/>
      <c r="B407" s="7"/>
      <c r="C407" s="7"/>
      <c r="D407" s="7"/>
      <c r="E407" s="7"/>
      <c r="F407" s="7"/>
      <c r="G407" s="7"/>
      <c r="H407" s="7"/>
      <c r="I407" s="7"/>
      <c r="J407" s="7"/>
      <c r="K407" s="7"/>
      <c r="L407" s="7"/>
      <c r="M407" s="7"/>
      <c r="N407" s="7"/>
      <c r="O407" s="7"/>
      <c r="P407" s="7"/>
      <c r="Q407" s="7"/>
      <c r="R407" s="7"/>
      <c r="S407" s="7"/>
      <c r="T407" s="7"/>
      <c r="U407" s="7"/>
      <c r="V407" s="7"/>
      <c r="W407" s="7"/>
    </row>
    <row r="408" spans="1:23" x14ac:dyDescent="0.3">
      <c r="A408" s="5"/>
      <c r="B408" s="7"/>
      <c r="C408" s="7"/>
      <c r="D408" s="7"/>
      <c r="E408" s="7"/>
      <c r="F408" s="7"/>
      <c r="G408" s="7"/>
      <c r="H408" s="7"/>
      <c r="I408" s="7"/>
      <c r="J408" s="7"/>
      <c r="K408" s="7"/>
      <c r="L408" s="7"/>
      <c r="M408" s="7"/>
      <c r="N408" s="7"/>
      <c r="O408" s="7"/>
      <c r="P408" s="7"/>
      <c r="Q408" s="7"/>
      <c r="R408" s="7"/>
      <c r="S408" s="7"/>
      <c r="T408" s="7"/>
      <c r="U408" s="7"/>
      <c r="V408" s="7"/>
      <c r="W408" s="7"/>
    </row>
    <row r="409" spans="1:23" x14ac:dyDescent="0.3">
      <c r="A409" s="5"/>
      <c r="B409" s="7"/>
      <c r="C409" s="7"/>
      <c r="D409" s="7"/>
      <c r="E409" s="7"/>
      <c r="F409" s="7"/>
      <c r="G409" s="7"/>
      <c r="H409" s="7"/>
      <c r="I409" s="7"/>
      <c r="J409" s="7"/>
      <c r="K409" s="7"/>
      <c r="L409" s="7"/>
      <c r="M409" s="7"/>
      <c r="N409" s="7"/>
      <c r="O409" s="7"/>
      <c r="P409" s="7"/>
      <c r="Q409" s="7"/>
      <c r="R409" s="7"/>
      <c r="S409" s="7"/>
      <c r="T409" s="7"/>
      <c r="U409" s="7"/>
      <c r="V409" s="7"/>
      <c r="W409" s="7"/>
    </row>
    <row r="410" spans="1:23" x14ac:dyDescent="0.3">
      <c r="A410" s="5"/>
      <c r="B410" s="7"/>
      <c r="C410" s="7"/>
      <c r="D410" s="7"/>
      <c r="E410" s="7"/>
      <c r="F410" s="7"/>
      <c r="G410" s="7"/>
      <c r="H410" s="7"/>
      <c r="I410" s="7"/>
      <c r="J410" s="7"/>
      <c r="K410" s="7"/>
      <c r="L410" s="7"/>
      <c r="M410" s="7"/>
      <c r="N410" s="7"/>
      <c r="O410" s="7"/>
      <c r="P410" s="7"/>
      <c r="Q410" s="7"/>
      <c r="R410" s="7"/>
      <c r="S410" s="7"/>
      <c r="T410" s="7"/>
      <c r="U410" s="7"/>
      <c r="V410" s="7"/>
      <c r="W410" s="7"/>
    </row>
    <row r="411" spans="1:23" x14ac:dyDescent="0.3">
      <c r="A411" s="5"/>
      <c r="B411" s="7"/>
      <c r="C411" s="7"/>
      <c r="D411" s="7"/>
      <c r="E411" s="7"/>
      <c r="F411" s="7"/>
      <c r="G411" s="7"/>
      <c r="H411" s="7"/>
      <c r="I411" s="7"/>
      <c r="J411" s="7"/>
      <c r="K411" s="7"/>
      <c r="L411" s="7"/>
      <c r="M411" s="7"/>
      <c r="N411" s="7"/>
      <c r="O411" s="7"/>
      <c r="P411" s="7"/>
      <c r="Q411" s="7"/>
      <c r="R411" s="7"/>
      <c r="S411" s="7"/>
      <c r="T411" s="7"/>
      <c r="U411" s="7"/>
      <c r="V411" s="7"/>
      <c r="W411" s="7"/>
    </row>
    <row r="412" spans="1:23" x14ac:dyDescent="0.3">
      <c r="A412" s="5"/>
      <c r="B412" s="7"/>
      <c r="C412" s="7"/>
      <c r="D412" s="7"/>
      <c r="E412" s="7"/>
      <c r="F412" s="7"/>
      <c r="G412" s="7"/>
      <c r="H412" s="7"/>
      <c r="I412" s="7"/>
      <c r="J412" s="7"/>
      <c r="K412" s="7"/>
      <c r="L412" s="7"/>
      <c r="M412" s="7"/>
      <c r="N412" s="7"/>
      <c r="O412" s="7"/>
      <c r="P412" s="7"/>
      <c r="Q412" s="7"/>
      <c r="R412" s="7"/>
      <c r="S412" s="7"/>
      <c r="T412" s="7"/>
      <c r="U412" s="7"/>
      <c r="V412" s="7"/>
      <c r="W412" s="7"/>
    </row>
    <row r="413" spans="1:23" x14ac:dyDescent="0.3">
      <c r="A413" s="5"/>
      <c r="B413" s="7"/>
      <c r="C413" s="7"/>
      <c r="D413" s="7"/>
      <c r="E413" s="7"/>
      <c r="F413" s="7"/>
      <c r="G413" s="7"/>
      <c r="H413" s="7"/>
      <c r="I413" s="7"/>
      <c r="J413" s="7"/>
      <c r="K413" s="7"/>
      <c r="L413" s="7"/>
      <c r="M413" s="7"/>
      <c r="N413" s="7"/>
      <c r="O413" s="7"/>
      <c r="P413" s="7"/>
      <c r="Q413" s="7"/>
      <c r="R413" s="7"/>
      <c r="S413" s="7"/>
      <c r="T413" s="7"/>
      <c r="U413" s="7"/>
      <c r="V413" s="7"/>
      <c r="W413" s="7"/>
    </row>
    <row r="414" spans="1:23" x14ac:dyDescent="0.3">
      <c r="A414" s="5"/>
      <c r="B414" s="7"/>
      <c r="C414" s="7"/>
      <c r="D414" s="7"/>
      <c r="E414" s="7"/>
      <c r="F414" s="7"/>
      <c r="G414" s="7"/>
      <c r="H414" s="7"/>
      <c r="I414" s="7"/>
      <c r="J414" s="7"/>
      <c r="K414" s="7"/>
      <c r="L414" s="7"/>
      <c r="M414" s="7"/>
      <c r="N414" s="7"/>
      <c r="O414" s="7"/>
      <c r="P414" s="7"/>
      <c r="Q414" s="7"/>
      <c r="R414" s="7"/>
      <c r="S414" s="7"/>
      <c r="T414" s="7"/>
      <c r="U414" s="7"/>
      <c r="V414" s="7"/>
      <c r="W414" s="7"/>
    </row>
    <row r="415" spans="1:23" x14ac:dyDescent="0.3">
      <c r="A415" s="5"/>
      <c r="B415" s="7"/>
      <c r="C415" s="7"/>
      <c r="D415" s="7"/>
      <c r="E415" s="7"/>
      <c r="F415" s="7"/>
      <c r="G415" s="7"/>
      <c r="H415" s="7"/>
      <c r="I415" s="7"/>
      <c r="J415" s="7"/>
      <c r="K415" s="7"/>
      <c r="L415" s="7"/>
      <c r="M415" s="7"/>
      <c r="N415" s="7"/>
      <c r="O415" s="7"/>
      <c r="P415" s="7"/>
      <c r="Q415" s="7"/>
      <c r="R415" s="7"/>
      <c r="S415" s="7"/>
      <c r="T415" s="7"/>
      <c r="U415" s="7"/>
      <c r="V415" s="7"/>
      <c r="W415" s="7"/>
    </row>
    <row r="416" spans="1:23" x14ac:dyDescent="0.3">
      <c r="A416" s="5"/>
      <c r="B416" s="7"/>
      <c r="C416" s="7"/>
      <c r="D416" s="7"/>
      <c r="E416" s="7"/>
      <c r="F416" s="7"/>
      <c r="G416" s="7"/>
      <c r="H416" s="7"/>
      <c r="I416" s="7"/>
      <c r="J416" s="7"/>
      <c r="K416" s="7"/>
      <c r="L416" s="7"/>
      <c r="M416" s="7"/>
      <c r="N416" s="7"/>
      <c r="O416" s="7"/>
      <c r="P416" s="7"/>
      <c r="Q416" s="7"/>
      <c r="R416" s="7"/>
      <c r="S416" s="7"/>
      <c r="T416" s="7"/>
      <c r="U416" s="7"/>
      <c r="V416" s="7"/>
      <c r="W416" s="7"/>
    </row>
    <row r="417" spans="1:23" x14ac:dyDescent="0.3">
      <c r="A417" s="5"/>
      <c r="B417" s="7"/>
      <c r="C417" s="7"/>
      <c r="D417" s="7"/>
      <c r="E417" s="7"/>
      <c r="F417" s="7"/>
      <c r="G417" s="7"/>
      <c r="H417" s="7"/>
      <c r="I417" s="7"/>
      <c r="J417" s="7"/>
      <c r="K417" s="7"/>
      <c r="L417" s="7"/>
      <c r="M417" s="7"/>
      <c r="N417" s="7"/>
      <c r="O417" s="7"/>
      <c r="P417" s="7"/>
      <c r="Q417" s="7"/>
      <c r="R417" s="7"/>
      <c r="S417" s="7"/>
      <c r="T417" s="7"/>
      <c r="U417" s="7"/>
      <c r="V417" s="7"/>
      <c r="W417" s="7"/>
    </row>
    <row r="418" spans="1:23" x14ac:dyDescent="0.3">
      <c r="A418" s="5"/>
      <c r="B418" s="7"/>
      <c r="C418" s="7"/>
      <c r="D418" s="7"/>
      <c r="E418" s="7"/>
      <c r="F418" s="7"/>
      <c r="G418" s="7"/>
      <c r="H418" s="7"/>
      <c r="I418" s="7"/>
      <c r="J418" s="7"/>
      <c r="K418" s="7"/>
      <c r="L418" s="7"/>
      <c r="M418" s="7"/>
      <c r="N418" s="7"/>
      <c r="O418" s="7"/>
      <c r="P418" s="7"/>
      <c r="Q418" s="7"/>
      <c r="R418" s="7"/>
      <c r="S418" s="7"/>
      <c r="T418" s="7"/>
      <c r="U418" s="7"/>
      <c r="V418" s="7"/>
      <c r="W418" s="7"/>
    </row>
    <row r="419" spans="1:23" x14ac:dyDescent="0.3">
      <c r="A419" s="5"/>
      <c r="B419" s="7"/>
      <c r="C419" s="7"/>
      <c r="D419" s="7"/>
      <c r="E419" s="7"/>
      <c r="F419" s="7"/>
      <c r="G419" s="7"/>
      <c r="H419" s="7"/>
      <c r="I419" s="7"/>
      <c r="J419" s="7"/>
      <c r="K419" s="7"/>
      <c r="L419" s="7"/>
      <c r="M419" s="7"/>
      <c r="N419" s="7"/>
      <c r="O419" s="7"/>
      <c r="P419" s="7"/>
      <c r="Q419" s="7"/>
      <c r="R419" s="7"/>
      <c r="S419" s="7"/>
      <c r="T419" s="7"/>
      <c r="U419" s="7"/>
      <c r="V419" s="7"/>
      <c r="W419" s="7"/>
    </row>
    <row r="420" spans="1:23" x14ac:dyDescent="0.3">
      <c r="A420" s="5"/>
      <c r="B420" s="7"/>
      <c r="C420" s="7"/>
      <c r="D420" s="7"/>
      <c r="E420" s="7"/>
      <c r="F420" s="7"/>
      <c r="G420" s="7"/>
      <c r="H420" s="7"/>
      <c r="I420" s="7"/>
      <c r="J420" s="7"/>
      <c r="K420" s="7"/>
      <c r="L420" s="7"/>
      <c r="M420" s="7"/>
      <c r="N420" s="7"/>
      <c r="O420" s="7"/>
      <c r="P420" s="7"/>
      <c r="Q420" s="7"/>
      <c r="R420" s="7"/>
      <c r="S420" s="7"/>
      <c r="T420" s="7"/>
      <c r="U420" s="7"/>
      <c r="V420" s="7"/>
      <c r="W420" s="7"/>
    </row>
    <row r="421" spans="1:23" x14ac:dyDescent="0.3">
      <c r="A421" s="5"/>
      <c r="B421" s="7"/>
      <c r="C421" s="7"/>
      <c r="D421" s="7"/>
      <c r="E421" s="7"/>
      <c r="F421" s="7"/>
      <c r="G421" s="7"/>
      <c r="H421" s="7"/>
      <c r="I421" s="7"/>
      <c r="J421" s="7"/>
      <c r="K421" s="7"/>
      <c r="L421" s="7"/>
      <c r="M421" s="7"/>
      <c r="N421" s="7"/>
      <c r="O421" s="7"/>
      <c r="P421" s="7"/>
      <c r="Q421" s="7"/>
      <c r="R421" s="7"/>
      <c r="S421" s="7"/>
      <c r="T421" s="7"/>
      <c r="U421" s="7"/>
      <c r="V421" s="7"/>
      <c r="W421" s="7"/>
    </row>
    <row r="422" spans="1:23" x14ac:dyDescent="0.3">
      <c r="A422" s="5"/>
      <c r="B422" s="7"/>
      <c r="C422" s="7"/>
      <c r="D422" s="7"/>
      <c r="E422" s="7"/>
      <c r="F422" s="7"/>
      <c r="G422" s="7"/>
      <c r="H422" s="7"/>
      <c r="I422" s="7"/>
      <c r="J422" s="7"/>
      <c r="K422" s="7"/>
      <c r="L422" s="7"/>
      <c r="M422" s="7"/>
      <c r="N422" s="7"/>
      <c r="O422" s="7"/>
      <c r="P422" s="7"/>
      <c r="Q422" s="7"/>
      <c r="R422" s="7"/>
      <c r="S422" s="7"/>
      <c r="T422" s="7"/>
      <c r="U422" s="7"/>
      <c r="V422" s="7"/>
      <c r="W422" s="7"/>
    </row>
    <row r="423" spans="1:23" x14ac:dyDescent="0.3">
      <c r="A423" s="5"/>
      <c r="B423" s="7"/>
      <c r="C423" s="7"/>
      <c r="D423" s="7"/>
      <c r="E423" s="7"/>
      <c r="F423" s="7"/>
      <c r="G423" s="7"/>
      <c r="H423" s="7"/>
      <c r="I423" s="7"/>
      <c r="J423" s="7"/>
      <c r="K423" s="7"/>
      <c r="L423" s="7"/>
      <c r="M423" s="7"/>
      <c r="N423" s="7"/>
      <c r="O423" s="7"/>
      <c r="P423" s="7"/>
      <c r="Q423" s="7"/>
      <c r="R423" s="7"/>
      <c r="S423" s="7"/>
      <c r="T423" s="7"/>
      <c r="U423" s="7"/>
      <c r="V423" s="7"/>
      <c r="W423" s="7"/>
    </row>
    <row r="424" spans="1:23" x14ac:dyDescent="0.3">
      <c r="A424" s="5"/>
      <c r="B424" s="7"/>
      <c r="C424" s="7"/>
      <c r="D424" s="7"/>
      <c r="E424" s="7"/>
      <c r="F424" s="7"/>
      <c r="G424" s="7"/>
      <c r="H424" s="7"/>
      <c r="I424" s="7"/>
      <c r="J424" s="7"/>
      <c r="K424" s="7"/>
      <c r="L424" s="7"/>
      <c r="M424" s="7"/>
      <c r="N424" s="7"/>
      <c r="O424" s="7"/>
      <c r="P424" s="7"/>
      <c r="Q424" s="7"/>
      <c r="R424" s="7"/>
      <c r="S424" s="7"/>
      <c r="T424" s="7"/>
      <c r="U424" s="7"/>
      <c r="V424" s="7"/>
      <c r="W424" s="7"/>
    </row>
    <row r="425" spans="1:23" x14ac:dyDescent="0.3">
      <c r="A425" s="5"/>
      <c r="B425" s="7"/>
      <c r="C425" s="7"/>
      <c r="D425" s="7"/>
      <c r="E425" s="7"/>
      <c r="F425" s="7"/>
      <c r="G425" s="7"/>
      <c r="H425" s="7"/>
      <c r="I425" s="7"/>
      <c r="J425" s="7"/>
      <c r="K425" s="7"/>
      <c r="L425" s="7"/>
      <c r="M425" s="7"/>
      <c r="N425" s="7"/>
      <c r="O425" s="7"/>
      <c r="P425" s="7"/>
      <c r="Q425" s="7"/>
      <c r="R425" s="7"/>
      <c r="S425" s="7"/>
      <c r="T425" s="7"/>
      <c r="U425" s="7"/>
      <c r="V425" s="7"/>
      <c r="W425" s="7"/>
    </row>
    <row r="426" spans="1:23" x14ac:dyDescent="0.3">
      <c r="A426" s="5"/>
      <c r="B426" s="7"/>
      <c r="C426" s="7"/>
      <c r="D426" s="7"/>
      <c r="E426" s="7"/>
      <c r="F426" s="7"/>
      <c r="G426" s="7"/>
      <c r="H426" s="7"/>
      <c r="I426" s="7"/>
      <c r="J426" s="7"/>
      <c r="K426" s="7"/>
      <c r="L426" s="7"/>
      <c r="M426" s="7"/>
      <c r="N426" s="7"/>
      <c r="O426" s="7"/>
      <c r="P426" s="7"/>
      <c r="Q426" s="7"/>
      <c r="R426" s="7"/>
      <c r="S426" s="7"/>
      <c r="T426" s="7"/>
      <c r="U426" s="7"/>
      <c r="V426" s="7"/>
      <c r="W426" s="7"/>
    </row>
    <row r="427" spans="1:23" x14ac:dyDescent="0.3">
      <c r="A427" s="5"/>
      <c r="B427" s="7"/>
      <c r="C427" s="7"/>
      <c r="D427" s="7"/>
      <c r="E427" s="7"/>
      <c r="F427" s="7"/>
      <c r="G427" s="7"/>
      <c r="H427" s="7"/>
      <c r="I427" s="7"/>
      <c r="J427" s="7"/>
      <c r="K427" s="7"/>
      <c r="L427" s="7"/>
      <c r="M427" s="7"/>
      <c r="N427" s="7"/>
      <c r="O427" s="7"/>
      <c r="P427" s="7"/>
      <c r="Q427" s="7"/>
      <c r="R427" s="7"/>
      <c r="S427" s="7"/>
      <c r="T427" s="7"/>
      <c r="U427" s="7"/>
      <c r="V427" s="7"/>
      <c r="W427" s="7"/>
    </row>
    <row r="428" spans="1:23" x14ac:dyDescent="0.3">
      <c r="A428" s="5"/>
      <c r="B428" s="7"/>
      <c r="C428" s="7"/>
      <c r="D428" s="7"/>
      <c r="E428" s="7"/>
      <c r="F428" s="7"/>
      <c r="G428" s="7"/>
      <c r="H428" s="7"/>
      <c r="I428" s="7"/>
      <c r="J428" s="7"/>
      <c r="K428" s="7"/>
      <c r="L428" s="7"/>
      <c r="M428" s="7"/>
      <c r="N428" s="7"/>
      <c r="O428" s="7"/>
      <c r="P428" s="7"/>
      <c r="Q428" s="7"/>
      <c r="R428" s="7"/>
      <c r="S428" s="7"/>
      <c r="T428" s="7"/>
      <c r="U428" s="7"/>
      <c r="V428" s="7"/>
      <c r="W428" s="7"/>
    </row>
    <row r="429" spans="1:23" x14ac:dyDescent="0.3">
      <c r="A429" s="5"/>
      <c r="B429" s="7"/>
      <c r="C429" s="7"/>
      <c r="D429" s="7"/>
      <c r="E429" s="7"/>
      <c r="F429" s="7"/>
      <c r="G429" s="7"/>
      <c r="H429" s="7"/>
      <c r="I429" s="7"/>
      <c r="J429" s="7"/>
      <c r="K429" s="7"/>
      <c r="L429" s="7"/>
      <c r="M429" s="7"/>
      <c r="N429" s="7"/>
      <c r="O429" s="7"/>
      <c r="P429" s="7"/>
      <c r="Q429" s="7"/>
      <c r="R429" s="7"/>
      <c r="S429" s="7"/>
      <c r="T429" s="7"/>
      <c r="U429" s="7"/>
      <c r="V429" s="7"/>
      <c r="W429" s="7"/>
    </row>
    <row r="430" spans="1:23" x14ac:dyDescent="0.3">
      <c r="A430" s="5"/>
      <c r="B430" s="7"/>
      <c r="C430" s="7"/>
      <c r="D430" s="7"/>
      <c r="E430" s="7"/>
      <c r="F430" s="7"/>
      <c r="G430" s="7"/>
      <c r="H430" s="7"/>
      <c r="I430" s="7"/>
      <c r="J430" s="7"/>
      <c r="K430" s="7"/>
      <c r="L430" s="7"/>
      <c r="M430" s="7"/>
      <c r="N430" s="7"/>
      <c r="O430" s="7"/>
      <c r="P430" s="7"/>
      <c r="Q430" s="7"/>
      <c r="R430" s="7"/>
      <c r="S430" s="7"/>
      <c r="T430" s="7"/>
      <c r="U430" s="7"/>
      <c r="V430" s="7"/>
      <c r="W430" s="7"/>
    </row>
    <row r="431" spans="1:23" x14ac:dyDescent="0.3">
      <c r="A431" s="5"/>
      <c r="B431" s="7"/>
      <c r="C431" s="7"/>
      <c r="D431" s="7"/>
      <c r="E431" s="7"/>
      <c r="F431" s="7"/>
      <c r="G431" s="7"/>
      <c r="H431" s="7"/>
      <c r="I431" s="7"/>
      <c r="J431" s="7"/>
      <c r="K431" s="7"/>
      <c r="L431" s="7"/>
      <c r="M431" s="7"/>
      <c r="N431" s="7"/>
      <c r="O431" s="7"/>
      <c r="P431" s="7"/>
      <c r="Q431" s="7"/>
      <c r="R431" s="7"/>
      <c r="S431" s="7"/>
      <c r="T431" s="7"/>
      <c r="U431" s="7"/>
      <c r="V431" s="7"/>
      <c r="W431" s="7"/>
    </row>
    <row r="432" spans="1:23" x14ac:dyDescent="0.3">
      <c r="A432" s="5"/>
      <c r="B432" s="7"/>
      <c r="C432" s="7"/>
      <c r="D432" s="7"/>
      <c r="E432" s="7"/>
      <c r="F432" s="7"/>
      <c r="G432" s="7"/>
      <c r="H432" s="7"/>
      <c r="I432" s="7"/>
      <c r="J432" s="7"/>
      <c r="K432" s="7"/>
      <c r="L432" s="7"/>
      <c r="M432" s="7"/>
      <c r="N432" s="7"/>
      <c r="O432" s="7"/>
      <c r="P432" s="7"/>
      <c r="Q432" s="7"/>
      <c r="R432" s="7"/>
      <c r="S432" s="7"/>
      <c r="T432" s="7"/>
      <c r="U432" s="7"/>
      <c r="V432" s="7"/>
      <c r="W432" s="7"/>
    </row>
    <row r="433" spans="1:23" x14ac:dyDescent="0.3">
      <c r="A433" s="5"/>
      <c r="B433" s="7"/>
      <c r="C433" s="7"/>
      <c r="D433" s="7"/>
      <c r="E433" s="7"/>
      <c r="F433" s="7"/>
      <c r="G433" s="7"/>
      <c r="H433" s="7"/>
      <c r="I433" s="7"/>
      <c r="J433" s="7"/>
      <c r="K433" s="7"/>
      <c r="L433" s="7"/>
      <c r="M433" s="7"/>
      <c r="N433" s="7"/>
      <c r="O433" s="7"/>
      <c r="P433" s="7"/>
      <c r="Q433" s="7"/>
      <c r="R433" s="7"/>
      <c r="S433" s="7"/>
      <c r="T433" s="7"/>
      <c r="U433" s="7"/>
      <c r="V433" s="7"/>
      <c r="W433" s="7"/>
    </row>
    <row r="434" spans="1:23" x14ac:dyDescent="0.3">
      <c r="A434" s="5"/>
      <c r="B434" s="7"/>
      <c r="C434" s="7"/>
      <c r="D434" s="7"/>
      <c r="E434" s="7"/>
      <c r="F434" s="7"/>
      <c r="G434" s="7"/>
      <c r="H434" s="7"/>
      <c r="I434" s="7"/>
      <c r="J434" s="7"/>
      <c r="K434" s="7"/>
      <c r="L434" s="7"/>
      <c r="M434" s="7"/>
      <c r="N434" s="7"/>
      <c r="O434" s="7"/>
      <c r="P434" s="7"/>
      <c r="Q434" s="7"/>
      <c r="R434" s="7"/>
      <c r="S434" s="7"/>
      <c r="T434" s="7"/>
      <c r="U434" s="7"/>
      <c r="V434" s="7"/>
      <c r="W434" s="7"/>
    </row>
    <row r="435" spans="1:23" x14ac:dyDescent="0.3">
      <c r="A435" s="5"/>
      <c r="B435" s="7"/>
      <c r="C435" s="7"/>
      <c r="D435" s="7"/>
      <c r="E435" s="7"/>
      <c r="F435" s="7"/>
      <c r="G435" s="7"/>
      <c r="H435" s="7"/>
      <c r="I435" s="7"/>
      <c r="J435" s="7"/>
      <c r="K435" s="7"/>
      <c r="L435" s="7"/>
      <c r="M435" s="7"/>
      <c r="N435" s="7"/>
      <c r="O435" s="7"/>
      <c r="P435" s="7"/>
      <c r="Q435" s="7"/>
      <c r="R435" s="7"/>
      <c r="S435" s="7"/>
      <c r="T435" s="7"/>
      <c r="U435" s="7"/>
      <c r="V435" s="7"/>
      <c r="W435" s="7"/>
    </row>
    <row r="436" spans="1:23" x14ac:dyDescent="0.3">
      <c r="A436" s="5"/>
      <c r="B436" s="7"/>
      <c r="C436" s="7"/>
      <c r="D436" s="7"/>
      <c r="E436" s="7"/>
      <c r="F436" s="7"/>
      <c r="G436" s="7"/>
      <c r="H436" s="7"/>
      <c r="I436" s="7"/>
      <c r="J436" s="7"/>
      <c r="K436" s="7"/>
      <c r="L436" s="7"/>
      <c r="M436" s="7"/>
      <c r="N436" s="7"/>
      <c r="O436" s="7"/>
      <c r="P436" s="7"/>
      <c r="Q436" s="7"/>
      <c r="R436" s="7"/>
      <c r="S436" s="7"/>
      <c r="T436" s="7"/>
      <c r="U436" s="7"/>
      <c r="V436" s="7"/>
      <c r="W436" s="7"/>
    </row>
    <row r="437" spans="1:23" x14ac:dyDescent="0.3">
      <c r="A437" s="5"/>
      <c r="B437" s="7"/>
      <c r="C437" s="7"/>
      <c r="D437" s="7"/>
      <c r="E437" s="7"/>
      <c r="F437" s="7"/>
      <c r="G437" s="7"/>
      <c r="H437" s="7"/>
      <c r="I437" s="7"/>
      <c r="J437" s="7"/>
      <c r="K437" s="7"/>
      <c r="L437" s="7"/>
      <c r="M437" s="7"/>
      <c r="N437" s="7"/>
      <c r="O437" s="7"/>
      <c r="P437" s="7"/>
      <c r="Q437" s="7"/>
      <c r="R437" s="7"/>
      <c r="S437" s="7"/>
      <c r="T437" s="7"/>
      <c r="U437" s="7"/>
      <c r="V437" s="7"/>
      <c r="W437" s="7"/>
    </row>
    <row r="438" spans="1:23" x14ac:dyDescent="0.3">
      <c r="A438" s="5"/>
      <c r="B438" s="7"/>
      <c r="C438" s="7"/>
      <c r="D438" s="7"/>
      <c r="E438" s="7"/>
      <c r="F438" s="7"/>
      <c r="G438" s="7"/>
      <c r="H438" s="7"/>
      <c r="I438" s="7"/>
      <c r="J438" s="7"/>
      <c r="K438" s="7"/>
      <c r="L438" s="7"/>
      <c r="M438" s="7"/>
      <c r="N438" s="7"/>
      <c r="O438" s="7"/>
      <c r="P438" s="7"/>
      <c r="Q438" s="7"/>
      <c r="R438" s="7"/>
      <c r="S438" s="7"/>
      <c r="T438" s="7"/>
      <c r="U438" s="7"/>
      <c r="V438" s="7"/>
      <c r="W438" s="7"/>
    </row>
    <row r="439" spans="1:23" x14ac:dyDescent="0.3">
      <c r="A439" s="5"/>
      <c r="B439" s="7"/>
      <c r="C439" s="7"/>
      <c r="D439" s="7"/>
      <c r="E439" s="7"/>
      <c r="F439" s="7"/>
      <c r="G439" s="7"/>
      <c r="H439" s="7"/>
      <c r="I439" s="7"/>
      <c r="J439" s="7"/>
      <c r="K439" s="7"/>
      <c r="L439" s="7"/>
      <c r="M439" s="7"/>
      <c r="N439" s="7"/>
      <c r="O439" s="7"/>
      <c r="P439" s="7"/>
      <c r="Q439" s="7"/>
      <c r="R439" s="7"/>
      <c r="S439" s="7"/>
      <c r="T439" s="7"/>
      <c r="U439" s="7"/>
      <c r="V439" s="7"/>
      <c r="W439" s="7"/>
    </row>
    <row r="440" spans="1:23" x14ac:dyDescent="0.3">
      <c r="A440" s="5"/>
      <c r="B440" s="7"/>
      <c r="C440" s="7"/>
      <c r="D440" s="7"/>
      <c r="E440" s="7"/>
      <c r="F440" s="7"/>
      <c r="G440" s="7"/>
      <c r="H440" s="7"/>
      <c r="I440" s="7"/>
      <c r="J440" s="7"/>
      <c r="K440" s="7"/>
      <c r="L440" s="7"/>
      <c r="M440" s="7"/>
      <c r="N440" s="7"/>
      <c r="O440" s="7"/>
      <c r="P440" s="7"/>
      <c r="Q440" s="7"/>
      <c r="R440" s="7"/>
      <c r="S440" s="7"/>
      <c r="T440" s="7"/>
      <c r="U440" s="7"/>
      <c r="V440" s="7"/>
      <c r="W440" s="7"/>
    </row>
    <row r="441" spans="1:23" x14ac:dyDescent="0.3">
      <c r="A441" s="5"/>
      <c r="B441" s="7"/>
      <c r="C441" s="7"/>
      <c r="D441" s="7"/>
      <c r="E441" s="7"/>
      <c r="F441" s="7"/>
      <c r="G441" s="7"/>
      <c r="H441" s="7"/>
      <c r="I441" s="7"/>
      <c r="J441" s="7"/>
      <c r="K441" s="7"/>
      <c r="L441" s="7"/>
      <c r="M441" s="7"/>
      <c r="N441" s="7"/>
      <c r="O441" s="7"/>
      <c r="P441" s="7"/>
      <c r="Q441" s="7"/>
      <c r="R441" s="7"/>
      <c r="S441" s="7"/>
      <c r="T441" s="7"/>
      <c r="U441" s="7"/>
      <c r="V441" s="7"/>
      <c r="W441" s="7"/>
    </row>
    <row r="442" spans="1:23" x14ac:dyDescent="0.3">
      <c r="A442" s="5"/>
      <c r="B442" s="7"/>
      <c r="C442" s="7"/>
      <c r="D442" s="7"/>
      <c r="E442" s="7"/>
      <c r="F442" s="7"/>
      <c r="G442" s="7"/>
      <c r="H442" s="7"/>
      <c r="I442" s="7"/>
      <c r="J442" s="7"/>
      <c r="K442" s="7"/>
      <c r="L442" s="7"/>
      <c r="M442" s="7"/>
      <c r="N442" s="7"/>
      <c r="O442" s="7"/>
      <c r="P442" s="7"/>
      <c r="Q442" s="7"/>
      <c r="R442" s="7"/>
      <c r="S442" s="7"/>
      <c r="T442" s="7"/>
      <c r="U442" s="7"/>
      <c r="V442" s="7"/>
      <c r="W442" s="7"/>
    </row>
    <row r="443" spans="1:23" x14ac:dyDescent="0.3">
      <c r="A443" s="5"/>
      <c r="B443" s="7"/>
      <c r="C443" s="7"/>
      <c r="D443" s="7"/>
      <c r="E443" s="7"/>
      <c r="F443" s="7"/>
      <c r="G443" s="7"/>
      <c r="H443" s="7"/>
      <c r="I443" s="7"/>
      <c r="J443" s="7"/>
      <c r="K443" s="7"/>
      <c r="L443" s="7"/>
      <c r="M443" s="7"/>
      <c r="N443" s="7"/>
      <c r="O443" s="7"/>
      <c r="P443" s="7"/>
      <c r="Q443" s="7"/>
      <c r="R443" s="7"/>
      <c r="S443" s="7"/>
      <c r="T443" s="7"/>
      <c r="U443" s="7"/>
      <c r="V443" s="7"/>
      <c r="W443" s="7"/>
    </row>
    <row r="444" spans="1:23" x14ac:dyDescent="0.3">
      <c r="A444" s="5"/>
      <c r="B444" s="7"/>
      <c r="C444" s="7"/>
      <c r="D444" s="7"/>
      <c r="E444" s="7"/>
      <c r="F444" s="7"/>
      <c r="G444" s="7"/>
      <c r="H444" s="7"/>
      <c r="I444" s="7"/>
      <c r="J444" s="7"/>
      <c r="K444" s="7"/>
      <c r="L444" s="7"/>
      <c r="M444" s="7"/>
      <c r="N444" s="7"/>
      <c r="O444" s="7"/>
      <c r="P444" s="7"/>
      <c r="Q444" s="7"/>
      <c r="R444" s="7"/>
      <c r="S444" s="7"/>
      <c r="T444" s="7"/>
      <c r="U444" s="7"/>
      <c r="V444" s="7"/>
      <c r="W444" s="7"/>
    </row>
    <row r="445" spans="1:23" x14ac:dyDescent="0.3">
      <c r="A445" s="5"/>
      <c r="B445" s="7"/>
      <c r="C445" s="7"/>
      <c r="D445" s="7"/>
      <c r="E445" s="7"/>
      <c r="F445" s="7"/>
      <c r="G445" s="7"/>
      <c r="H445" s="7"/>
      <c r="I445" s="7"/>
      <c r="J445" s="7"/>
      <c r="K445" s="7"/>
      <c r="L445" s="7"/>
      <c r="M445" s="7"/>
      <c r="N445" s="7"/>
      <c r="O445" s="7"/>
      <c r="P445" s="7"/>
      <c r="Q445" s="7"/>
      <c r="R445" s="7"/>
      <c r="S445" s="7"/>
      <c r="T445" s="7"/>
      <c r="U445" s="7"/>
      <c r="V445" s="7"/>
      <c r="W445" s="7"/>
    </row>
    <row r="446" spans="1:23" x14ac:dyDescent="0.3">
      <c r="A446" s="5"/>
      <c r="B446" s="7"/>
      <c r="C446" s="7"/>
      <c r="D446" s="7"/>
      <c r="E446" s="7"/>
      <c r="F446" s="7"/>
      <c r="G446" s="7"/>
      <c r="H446" s="7"/>
      <c r="I446" s="7"/>
      <c r="J446" s="7"/>
      <c r="K446" s="7"/>
      <c r="L446" s="7"/>
      <c r="M446" s="7"/>
      <c r="N446" s="7"/>
      <c r="O446" s="7"/>
      <c r="P446" s="7"/>
      <c r="Q446" s="7"/>
      <c r="R446" s="7"/>
      <c r="S446" s="7"/>
      <c r="T446" s="7"/>
      <c r="U446" s="7"/>
      <c r="V446" s="7"/>
      <c r="W446" s="7"/>
    </row>
  </sheetData>
  <mergeCells count="3">
    <mergeCell ref="B5:C5"/>
    <mergeCell ref="B15:G15"/>
    <mergeCell ref="B38:I38"/>
  </mergeCells>
  <pageMargins left="0.7" right="0.7" top="0.75" bottom="0.75" header="0.3" footer="0.3"/>
  <pageSetup orientation="portrait" r:id="rId3"/>
  <drawing r:id="rId4"/>
  <extLst>
    <ext xmlns:x14="http://schemas.microsoft.com/office/spreadsheetml/2009/9/main" uri="{A8765BA9-456A-4dab-B4F3-ACF838C121DE}">
      <x14:slicerList>
        <x14:slicer r:id="rId5"/>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Y449"/>
  <sheetViews>
    <sheetView showGridLines="0" workbookViewId="0">
      <selection activeCell="J27" sqref="J27"/>
    </sheetView>
  </sheetViews>
  <sheetFormatPr defaultRowHeight="14.4" x14ac:dyDescent="0.3"/>
  <cols>
    <col min="1" max="1" width="1.6640625" customWidth="1"/>
    <col min="2" max="2" width="24" bestFit="1" customWidth="1"/>
    <col min="3" max="3" width="30.5546875" customWidth="1"/>
    <col min="4" max="4" width="30.6640625" customWidth="1"/>
    <col min="5" max="5" width="27.6640625" bestFit="1" customWidth="1"/>
    <col min="6" max="6" width="12.44140625" bestFit="1" customWidth="1"/>
    <col min="7" max="7" width="15.77734375" bestFit="1" customWidth="1"/>
    <col min="8" max="8" width="12.88671875" bestFit="1" customWidth="1"/>
    <col min="9" max="9" width="11.44140625" bestFit="1" customWidth="1"/>
    <col min="10" max="21" width="14.44140625" customWidth="1"/>
    <col min="22" max="22" width="16.6640625" customWidth="1"/>
    <col min="23" max="23" width="1.6640625" customWidth="1"/>
  </cols>
  <sheetData>
    <row r="1" spans="1:25" ht="9" customHeight="1" x14ac:dyDescent="0.3">
      <c r="A1" s="5"/>
      <c r="B1" s="5"/>
      <c r="C1" s="5"/>
      <c r="D1" s="5"/>
      <c r="E1" s="5"/>
      <c r="F1" s="5"/>
      <c r="G1" s="5"/>
      <c r="H1" s="5"/>
      <c r="I1" s="5"/>
      <c r="J1" s="5"/>
      <c r="K1" s="5"/>
      <c r="L1" s="5"/>
      <c r="M1" s="5"/>
      <c r="N1" s="5"/>
      <c r="O1" s="5"/>
      <c r="P1" s="5"/>
      <c r="Q1" s="5"/>
      <c r="R1" s="5"/>
      <c r="S1" s="5"/>
      <c r="T1" s="5"/>
      <c r="U1" s="5"/>
      <c r="V1" s="5"/>
      <c r="W1" s="5"/>
    </row>
    <row r="2" spans="1:25" ht="23.4" x14ac:dyDescent="0.45">
      <c r="A2" s="5"/>
      <c r="B2" s="42"/>
      <c r="C2" s="42"/>
      <c r="D2" s="42"/>
      <c r="E2" s="42"/>
      <c r="F2" s="42"/>
      <c r="G2" s="42"/>
      <c r="H2" s="7"/>
      <c r="I2" s="7"/>
      <c r="J2" s="7"/>
      <c r="K2" s="7"/>
      <c r="L2" s="7"/>
      <c r="M2" s="7"/>
      <c r="N2" s="7"/>
      <c r="O2" s="7"/>
      <c r="P2" s="7"/>
      <c r="Q2" s="7"/>
      <c r="R2" s="7"/>
      <c r="S2" s="7"/>
      <c r="T2" s="7"/>
      <c r="U2" s="7"/>
      <c r="V2" s="7"/>
      <c r="W2" s="5"/>
    </row>
    <row r="3" spans="1:25" ht="9" customHeight="1" x14ac:dyDescent="0.3">
      <c r="A3" s="5"/>
      <c r="B3" s="7"/>
      <c r="C3" s="7"/>
      <c r="D3" s="7"/>
      <c r="E3" s="7"/>
      <c r="F3" s="7"/>
      <c r="G3" s="7"/>
      <c r="H3" s="7"/>
      <c r="I3" s="7"/>
      <c r="J3" s="7"/>
      <c r="K3" s="7"/>
      <c r="L3" s="7"/>
      <c r="M3" s="7"/>
      <c r="N3" s="7"/>
      <c r="O3" s="7"/>
      <c r="P3" s="7"/>
      <c r="Q3" s="7"/>
      <c r="R3" s="7"/>
      <c r="S3" s="7"/>
      <c r="T3" s="7"/>
      <c r="U3" s="7"/>
      <c r="V3" s="7"/>
      <c r="W3" s="5"/>
    </row>
    <row r="4" spans="1:25" ht="15" customHeight="1" x14ac:dyDescent="0.3">
      <c r="A4" s="5"/>
      <c r="B4" s="7"/>
      <c r="C4" s="7"/>
      <c r="D4" s="7"/>
      <c r="E4" s="7"/>
      <c r="F4" s="7"/>
      <c r="G4" s="7"/>
      <c r="H4" s="7"/>
      <c r="I4" s="7"/>
      <c r="J4" s="7"/>
      <c r="K4" s="7"/>
      <c r="L4" s="7"/>
      <c r="M4" s="7"/>
      <c r="N4" s="7"/>
      <c r="O4" s="7"/>
      <c r="P4" s="7"/>
      <c r="Q4" s="7"/>
      <c r="R4" s="7"/>
      <c r="S4" s="7"/>
      <c r="T4" s="7"/>
      <c r="U4" s="7"/>
      <c r="V4" s="7"/>
      <c r="W4" s="5"/>
    </row>
    <row r="5" spans="1:25" ht="9" customHeight="1" thickBot="1" x14ac:dyDescent="0.4">
      <c r="A5" s="5"/>
      <c r="B5" s="59"/>
      <c r="C5" s="59"/>
      <c r="D5" s="7"/>
      <c r="E5" s="7"/>
      <c r="F5" s="7"/>
      <c r="G5" s="7"/>
      <c r="H5" s="7"/>
      <c r="I5" s="7"/>
      <c r="J5" s="7"/>
      <c r="K5" s="7"/>
      <c r="L5" s="7"/>
      <c r="M5" s="7"/>
      <c r="N5" s="7"/>
      <c r="O5" s="7"/>
      <c r="P5" s="7"/>
      <c r="Q5" s="7"/>
      <c r="R5" s="7"/>
      <c r="S5" s="7"/>
      <c r="T5" s="7"/>
      <c r="U5" s="7"/>
      <c r="V5" s="7"/>
      <c r="W5" s="5"/>
    </row>
    <row r="6" spans="1:25" ht="14.4" customHeight="1" x14ac:dyDescent="0.3">
      <c r="A6" s="5"/>
      <c r="B6" s="56" t="s">
        <v>30</v>
      </c>
      <c r="C6" s="55">
        <v>3646855</v>
      </c>
      <c r="D6" s="7"/>
      <c r="E6" s="7"/>
      <c r="F6" s="7"/>
      <c r="G6" s="7"/>
      <c r="H6" s="7"/>
      <c r="I6" s="7"/>
      <c r="J6" s="7"/>
      <c r="K6" s="7"/>
      <c r="L6" s="7"/>
      <c r="M6" s="7"/>
      <c r="N6" s="7"/>
      <c r="O6" s="7"/>
      <c r="P6" s="7"/>
      <c r="Q6" s="7"/>
      <c r="R6" s="7"/>
      <c r="S6" s="7"/>
      <c r="T6" s="7"/>
      <c r="U6" s="7"/>
      <c r="V6" s="7"/>
      <c r="W6" s="5"/>
    </row>
    <row r="7" spans="1:25" ht="14.4" customHeight="1" x14ac:dyDescent="0.3">
      <c r="A7" s="5"/>
      <c r="B7" s="16" t="s">
        <v>425</v>
      </c>
      <c r="C7" s="18">
        <f>GETPIVOTDATA("Budget",$B$23)</f>
        <v>-862937</v>
      </c>
      <c r="D7" s="7"/>
      <c r="E7" s="7"/>
      <c r="F7" s="7"/>
      <c r="G7" s="7"/>
      <c r="H7" s="7"/>
      <c r="I7" s="7"/>
      <c r="J7" s="7"/>
      <c r="K7" s="7"/>
      <c r="L7" s="7"/>
      <c r="M7" s="7"/>
      <c r="N7" s="7"/>
      <c r="O7" s="7"/>
      <c r="P7" s="7"/>
      <c r="Q7" s="7"/>
      <c r="R7" s="7"/>
      <c r="S7" s="7"/>
      <c r="T7" s="7"/>
      <c r="U7" s="7"/>
      <c r="V7" s="7"/>
      <c r="W7" s="5"/>
    </row>
    <row r="8" spans="1:25" x14ac:dyDescent="0.3">
      <c r="A8" s="5"/>
      <c r="B8" s="16" t="s">
        <v>426</v>
      </c>
      <c r="C8" s="17">
        <f>C6+C7</f>
        <v>2783918</v>
      </c>
      <c r="D8" s="7"/>
      <c r="E8" s="7"/>
      <c r="F8" s="7"/>
      <c r="G8" s="7"/>
      <c r="H8" s="7"/>
      <c r="I8" s="7"/>
      <c r="J8" s="7"/>
      <c r="K8" s="7"/>
      <c r="L8" s="7"/>
      <c r="M8" s="7"/>
      <c r="N8" s="7"/>
      <c r="O8" s="7"/>
      <c r="P8" s="7"/>
      <c r="Q8" s="7"/>
      <c r="R8" s="7"/>
      <c r="S8" s="7"/>
      <c r="T8" s="7"/>
      <c r="U8" s="7"/>
      <c r="V8" s="7"/>
      <c r="W8" s="5"/>
    </row>
    <row r="9" spans="1:25" x14ac:dyDescent="0.3">
      <c r="A9" s="5"/>
      <c r="B9" s="16" t="s">
        <v>427</v>
      </c>
      <c r="C9" s="17">
        <v>1176595.67</v>
      </c>
      <c r="D9" s="7"/>
      <c r="E9" s="7"/>
      <c r="F9" s="7"/>
      <c r="G9" s="7"/>
      <c r="H9" s="7"/>
      <c r="I9" s="7"/>
      <c r="J9" s="7"/>
      <c r="K9" s="7"/>
      <c r="L9" s="7"/>
      <c r="M9" s="7"/>
      <c r="N9" s="7"/>
      <c r="O9" s="7"/>
      <c r="P9" s="7"/>
      <c r="Q9" s="7"/>
      <c r="R9" s="7"/>
      <c r="S9" s="7"/>
      <c r="T9" s="7"/>
      <c r="U9" s="7"/>
      <c r="V9" s="7"/>
      <c r="W9" s="5"/>
    </row>
    <row r="10" spans="1:25" x14ac:dyDescent="0.3">
      <c r="A10" s="5"/>
      <c r="B10" s="16" t="s">
        <v>120</v>
      </c>
      <c r="C10" s="18">
        <f>GETPIVOTDATA("Expenses",$B$23)</f>
        <v>206841.99000000002</v>
      </c>
      <c r="D10" s="7"/>
      <c r="E10" s="7"/>
      <c r="F10" s="7"/>
      <c r="G10" s="7"/>
      <c r="H10" s="7"/>
      <c r="I10" s="7"/>
      <c r="J10" s="7"/>
      <c r="K10" s="7"/>
      <c r="L10" s="7"/>
      <c r="M10" s="7"/>
      <c r="N10" s="7"/>
      <c r="O10" s="7"/>
      <c r="P10" s="7"/>
      <c r="Q10" s="7"/>
      <c r="R10" s="7"/>
      <c r="S10" s="7"/>
      <c r="T10" s="7"/>
      <c r="U10" s="7"/>
      <c r="V10" s="7"/>
      <c r="W10" s="5"/>
    </row>
    <row r="11" spans="1:25" x14ac:dyDescent="0.3">
      <c r="A11" s="5"/>
      <c r="B11" s="16" t="s">
        <v>410</v>
      </c>
      <c r="C11" s="17">
        <f>C9-C10</f>
        <v>969753.67999999993</v>
      </c>
      <c r="D11" s="7"/>
      <c r="E11" s="7"/>
      <c r="F11" s="7"/>
      <c r="G11" s="7"/>
      <c r="H11" s="7"/>
      <c r="I11" s="7"/>
      <c r="J11" s="7"/>
      <c r="K11" s="7"/>
      <c r="L11" s="7"/>
      <c r="M11" s="7"/>
      <c r="N11" s="7"/>
      <c r="O11" s="7"/>
      <c r="P11" s="7"/>
      <c r="Q11" s="7"/>
      <c r="R11" s="7"/>
      <c r="S11" s="7"/>
      <c r="T11" s="7"/>
      <c r="U11" s="7"/>
      <c r="V11" s="7"/>
      <c r="W11" s="5"/>
    </row>
    <row r="12" spans="1:25" x14ac:dyDescent="0.3">
      <c r="A12" s="5"/>
      <c r="B12" s="16" t="s">
        <v>411</v>
      </c>
      <c r="C12" s="19">
        <v>0</v>
      </c>
      <c r="D12" s="7"/>
      <c r="E12" s="7"/>
      <c r="F12" s="7"/>
      <c r="G12" s="7"/>
      <c r="H12" s="7"/>
      <c r="I12" s="7"/>
      <c r="J12" s="7"/>
      <c r="K12" s="7"/>
      <c r="L12" s="7"/>
      <c r="M12" s="7"/>
      <c r="N12" s="7"/>
      <c r="O12" s="7"/>
      <c r="P12" s="7"/>
      <c r="Q12" s="7"/>
      <c r="R12" s="7"/>
      <c r="S12" s="7"/>
      <c r="T12" s="7"/>
      <c r="U12" s="7"/>
      <c r="V12" s="7"/>
      <c r="W12" s="5"/>
    </row>
    <row r="13" spans="1:25" x14ac:dyDescent="0.3">
      <c r="A13" s="5"/>
      <c r="B13" s="16" t="s">
        <v>121</v>
      </c>
      <c r="C13" s="20">
        <f>GETPIVOTDATA("Encumbrances",$B$23)</f>
        <v>620071.81999999995</v>
      </c>
      <c r="D13" s="7"/>
      <c r="E13" s="7"/>
      <c r="F13" s="7"/>
      <c r="G13" s="7"/>
      <c r="H13" s="7"/>
      <c r="I13" s="7"/>
      <c r="J13" s="7"/>
      <c r="K13" s="7"/>
      <c r="L13" s="7"/>
      <c r="M13" s="7"/>
      <c r="N13" s="7"/>
      <c r="O13" s="7"/>
      <c r="P13" s="7"/>
      <c r="Q13" s="7"/>
      <c r="R13" s="7"/>
      <c r="S13" s="7"/>
      <c r="T13" s="7"/>
      <c r="U13" s="7"/>
      <c r="V13" s="7"/>
      <c r="W13" s="5"/>
    </row>
    <row r="14" spans="1:25" ht="15" thickBot="1" x14ac:dyDescent="0.35">
      <c r="A14" s="5"/>
      <c r="B14" s="21" t="s">
        <v>109</v>
      </c>
      <c r="C14" s="22">
        <f>C11+C12-C13</f>
        <v>349681.86</v>
      </c>
      <c r="D14" s="7"/>
      <c r="E14" s="7"/>
      <c r="F14" s="7"/>
      <c r="G14" s="7"/>
      <c r="H14" s="7"/>
      <c r="I14" s="7"/>
      <c r="J14" s="7"/>
      <c r="K14" s="7"/>
      <c r="L14" s="7"/>
      <c r="M14" s="7"/>
      <c r="N14" s="7"/>
      <c r="O14" s="7"/>
      <c r="P14" s="7"/>
      <c r="Q14" s="7"/>
      <c r="R14" s="7"/>
      <c r="S14" s="7"/>
      <c r="T14" s="7"/>
      <c r="U14" s="7"/>
      <c r="V14" s="7"/>
      <c r="W14" s="5"/>
    </row>
    <row r="15" spans="1:25" ht="9" customHeight="1" x14ac:dyDescent="0.3">
      <c r="A15" s="5"/>
      <c r="B15" s="7"/>
      <c r="C15" s="10"/>
      <c r="D15" s="7"/>
      <c r="E15" s="7"/>
      <c r="F15" s="7"/>
      <c r="G15" s="7"/>
      <c r="H15" s="7"/>
      <c r="I15" s="7"/>
      <c r="J15" s="7"/>
      <c r="K15" s="7"/>
      <c r="L15" s="7"/>
      <c r="M15" s="7"/>
      <c r="N15" s="7"/>
      <c r="O15" s="7"/>
      <c r="P15" s="7"/>
      <c r="Q15" s="7"/>
      <c r="R15" s="7"/>
      <c r="S15" s="7"/>
      <c r="T15" s="7"/>
      <c r="U15" s="7"/>
      <c r="V15" s="7"/>
      <c r="W15" s="5"/>
    </row>
    <row r="16" spans="1:25" ht="9" customHeight="1" x14ac:dyDescent="0.3">
      <c r="A16" s="5"/>
      <c r="B16" s="5"/>
      <c r="C16" s="6"/>
      <c r="D16" s="5"/>
      <c r="E16" s="5"/>
      <c r="F16" s="5"/>
      <c r="G16" s="5"/>
      <c r="H16" s="5"/>
      <c r="I16" s="5"/>
      <c r="J16" s="5"/>
      <c r="K16" s="5"/>
      <c r="L16" s="5"/>
      <c r="M16" s="5"/>
      <c r="N16" s="5"/>
      <c r="O16" s="5"/>
      <c r="P16" s="5"/>
      <c r="Q16" s="5"/>
      <c r="R16" s="5"/>
      <c r="S16" s="5"/>
      <c r="T16" s="5"/>
      <c r="U16" s="5"/>
      <c r="V16" s="5"/>
      <c r="W16" s="5"/>
      <c r="X16" s="8"/>
      <c r="Y16" s="8"/>
    </row>
    <row r="17" spans="1:23" ht="9" customHeight="1" x14ac:dyDescent="0.3">
      <c r="A17" s="5"/>
      <c r="B17" s="7"/>
      <c r="C17" s="10"/>
      <c r="D17" s="7"/>
      <c r="E17" s="7"/>
      <c r="F17" s="7"/>
      <c r="G17" s="7"/>
      <c r="H17" s="7"/>
      <c r="I17" s="7"/>
      <c r="J17" s="7"/>
      <c r="K17" s="7"/>
      <c r="L17" s="7"/>
      <c r="M17" s="7"/>
      <c r="N17" s="7"/>
      <c r="O17" s="7"/>
      <c r="P17" s="7"/>
      <c r="Q17" s="7"/>
      <c r="R17" s="7"/>
      <c r="S17" s="7"/>
      <c r="T17" s="7"/>
      <c r="U17" s="7"/>
      <c r="V17" s="7"/>
      <c r="W17" s="5"/>
    </row>
    <row r="18" spans="1:23" ht="18" x14ac:dyDescent="0.35">
      <c r="A18" s="5"/>
      <c r="B18" s="59"/>
      <c r="C18" s="59"/>
      <c r="D18" s="59"/>
      <c r="E18" s="59"/>
      <c r="F18" s="59"/>
      <c r="G18" s="59"/>
      <c r="H18" s="7"/>
      <c r="I18" s="7"/>
      <c r="J18" s="7"/>
      <c r="K18" s="7"/>
      <c r="L18" s="7"/>
      <c r="M18" s="7"/>
      <c r="N18" s="7"/>
      <c r="O18" s="7"/>
      <c r="P18" s="7"/>
      <c r="Q18" s="7"/>
      <c r="R18" s="7"/>
      <c r="S18" s="7"/>
      <c r="T18" s="7"/>
      <c r="U18" s="7"/>
      <c r="V18" s="7"/>
      <c r="W18" s="5"/>
    </row>
    <row r="19" spans="1:23" ht="9" customHeight="1" thickBot="1" x14ac:dyDescent="0.4">
      <c r="A19" s="5"/>
      <c r="B19" s="50"/>
      <c r="C19" s="50"/>
      <c r="D19" s="50"/>
      <c r="E19" s="50"/>
      <c r="F19" s="50"/>
      <c r="G19" s="50"/>
      <c r="H19" s="7"/>
      <c r="I19" s="7"/>
      <c r="J19" s="7"/>
      <c r="K19" s="7"/>
      <c r="L19" s="7"/>
      <c r="M19" s="7"/>
      <c r="N19" s="7"/>
      <c r="O19" s="7"/>
      <c r="P19" s="7"/>
      <c r="Q19" s="7"/>
      <c r="R19" s="7"/>
      <c r="S19" s="7"/>
      <c r="T19" s="7"/>
      <c r="U19" s="7"/>
      <c r="V19" s="7"/>
      <c r="W19" s="5"/>
    </row>
    <row r="20" spans="1:23" ht="15" thickBot="1" x14ac:dyDescent="0.35">
      <c r="A20" s="5"/>
      <c r="B20" s="53" t="s">
        <v>18</v>
      </c>
      <c r="C20" s="54" t="s">
        <v>299</v>
      </c>
      <c r="D20" s="23"/>
      <c r="E20" s="23"/>
      <c r="F20" s="23"/>
      <c r="G20" s="23"/>
      <c r="H20" s="7"/>
      <c r="I20" s="7"/>
      <c r="J20" s="7"/>
      <c r="K20" s="7"/>
      <c r="L20" s="7"/>
      <c r="M20" s="7"/>
      <c r="N20" s="7"/>
      <c r="O20" s="7"/>
      <c r="P20" s="7"/>
      <c r="Q20" s="7"/>
      <c r="R20" s="7"/>
      <c r="S20" s="7"/>
      <c r="T20" s="7"/>
      <c r="U20" s="7"/>
      <c r="V20" s="7"/>
      <c r="W20" s="5"/>
    </row>
    <row r="21" spans="1:23" ht="15" thickBot="1" x14ac:dyDescent="0.35">
      <c r="A21" s="5"/>
      <c r="B21" s="53" t="s">
        <v>10</v>
      </c>
      <c r="C21" s="54" t="s">
        <v>389</v>
      </c>
      <c r="D21" s="23"/>
      <c r="E21" s="23"/>
      <c r="F21" s="23"/>
      <c r="G21" s="23"/>
      <c r="H21" s="7"/>
      <c r="I21" s="7"/>
      <c r="J21" s="7"/>
      <c r="K21" s="7"/>
      <c r="L21" s="7"/>
      <c r="M21" s="7"/>
      <c r="N21" s="7"/>
      <c r="O21" s="7"/>
      <c r="P21" s="7"/>
      <c r="Q21" s="7"/>
      <c r="R21" s="7"/>
      <c r="S21" s="7"/>
      <c r="T21" s="7"/>
      <c r="U21" s="7"/>
      <c r="V21" s="7"/>
      <c r="W21" s="5"/>
    </row>
    <row r="22" spans="1:23" ht="9" customHeight="1" x14ac:dyDescent="0.3">
      <c r="A22" s="5"/>
      <c r="B22" s="23"/>
      <c r="C22" s="23"/>
      <c r="D22" s="23"/>
      <c r="E22" s="23"/>
      <c r="F22" s="23"/>
      <c r="G22" s="23"/>
      <c r="H22" s="7"/>
      <c r="I22" s="7"/>
      <c r="J22" s="7"/>
      <c r="K22" s="7"/>
      <c r="L22" s="7"/>
      <c r="M22" s="7"/>
      <c r="N22" s="7"/>
      <c r="O22" s="7"/>
      <c r="P22" s="7"/>
      <c r="Q22" s="7"/>
      <c r="R22" s="7"/>
      <c r="S22" s="7"/>
      <c r="T22" s="7"/>
      <c r="U22" s="7"/>
      <c r="V22" s="7"/>
      <c r="W22" s="5"/>
    </row>
    <row r="23" spans="1:23" x14ac:dyDescent="0.3">
      <c r="A23" s="5"/>
      <c r="B23" s="39" t="s">
        <v>108</v>
      </c>
      <c r="C23" s="39" t="s">
        <v>136</v>
      </c>
      <c r="D23" s="40" t="s">
        <v>135</v>
      </c>
      <c r="E23" s="40" t="s">
        <v>84</v>
      </c>
      <c r="F23" s="40" t="s">
        <v>83</v>
      </c>
      <c r="G23" s="40" t="s">
        <v>82</v>
      </c>
      <c r="H23" s="7"/>
      <c r="I23" s="7"/>
      <c r="J23" s="7"/>
      <c r="K23" s="7"/>
      <c r="L23" s="7"/>
      <c r="M23" s="7"/>
      <c r="N23" s="7"/>
      <c r="O23" s="7"/>
      <c r="P23" s="7"/>
      <c r="Q23" s="7"/>
      <c r="R23" s="7"/>
      <c r="S23" s="7"/>
      <c r="T23" s="7"/>
      <c r="U23" s="7"/>
      <c r="V23" s="7"/>
      <c r="W23" s="5"/>
    </row>
    <row r="24" spans="1:23" x14ac:dyDescent="0.3">
      <c r="A24" s="5"/>
      <c r="B24" s="40" t="s">
        <v>76</v>
      </c>
      <c r="C24" s="40" t="s">
        <v>52</v>
      </c>
      <c r="D24" s="26">
        <v>-305000</v>
      </c>
      <c r="E24" s="26">
        <v>125778.4</v>
      </c>
      <c r="F24" s="26">
        <v>47972.22</v>
      </c>
      <c r="G24" s="26">
        <v>-478750.62</v>
      </c>
      <c r="H24" s="7"/>
      <c r="I24" s="7"/>
      <c r="J24" s="7"/>
      <c r="K24" s="7"/>
      <c r="L24" s="7"/>
      <c r="M24" s="7"/>
      <c r="N24" s="7"/>
      <c r="O24" s="7"/>
      <c r="P24" s="7"/>
      <c r="Q24" s="7"/>
      <c r="R24" s="7"/>
      <c r="S24" s="7"/>
      <c r="T24" s="7"/>
      <c r="U24" s="7"/>
      <c r="V24" s="7"/>
      <c r="W24" s="5"/>
    </row>
    <row r="25" spans="1:23" x14ac:dyDescent="0.3">
      <c r="A25" s="5"/>
      <c r="B25" s="40" t="s">
        <v>78</v>
      </c>
      <c r="C25" s="40" t="s">
        <v>57</v>
      </c>
      <c r="D25" s="26">
        <v>-135000</v>
      </c>
      <c r="E25" s="26">
        <v>0</v>
      </c>
      <c r="F25" s="26">
        <v>15597.05</v>
      </c>
      <c r="G25" s="26">
        <v>-150597.04999999999</v>
      </c>
      <c r="H25" s="7"/>
      <c r="I25" s="7"/>
      <c r="J25" s="7"/>
      <c r="K25" s="7"/>
      <c r="L25" s="7"/>
      <c r="M25" s="7"/>
      <c r="N25" s="7"/>
      <c r="O25" s="7"/>
      <c r="P25" s="7"/>
      <c r="Q25" s="7"/>
      <c r="R25" s="7"/>
      <c r="S25" s="7"/>
      <c r="T25" s="7"/>
      <c r="U25" s="7"/>
      <c r="V25" s="7"/>
      <c r="W25" s="5"/>
    </row>
    <row r="26" spans="1:23" x14ac:dyDescent="0.3">
      <c r="A26" s="5"/>
      <c r="B26" s="40" t="s">
        <v>77</v>
      </c>
      <c r="C26" s="40" t="s">
        <v>68</v>
      </c>
      <c r="D26" s="26">
        <v>0</v>
      </c>
      <c r="E26" s="26">
        <v>0</v>
      </c>
      <c r="F26" s="26">
        <v>7702.5</v>
      </c>
      <c r="G26" s="26">
        <v>-7702.5</v>
      </c>
      <c r="H26" s="7"/>
      <c r="I26" s="7"/>
      <c r="J26" s="7"/>
      <c r="K26" s="7"/>
      <c r="L26" s="7"/>
      <c r="M26" s="7"/>
      <c r="N26" s="7"/>
      <c r="O26" s="7"/>
      <c r="P26" s="7"/>
      <c r="Q26" s="7"/>
      <c r="R26" s="7"/>
      <c r="S26" s="7"/>
      <c r="T26" s="7"/>
      <c r="U26" s="7"/>
      <c r="V26" s="7"/>
      <c r="W26" s="5"/>
    </row>
    <row r="27" spans="1:23" x14ac:dyDescent="0.3">
      <c r="A27" s="5"/>
      <c r="B27" s="40" t="s">
        <v>80</v>
      </c>
      <c r="C27" s="40" t="s">
        <v>37</v>
      </c>
      <c r="D27" s="26">
        <v>-310000</v>
      </c>
      <c r="E27" s="26">
        <v>0</v>
      </c>
      <c r="F27" s="26">
        <v>2824.77</v>
      </c>
      <c r="G27" s="26">
        <v>-312824.77</v>
      </c>
      <c r="H27" s="7"/>
      <c r="I27" s="7"/>
      <c r="J27" s="7"/>
      <c r="K27" s="7"/>
      <c r="L27" s="7"/>
      <c r="M27" s="7"/>
      <c r="N27" s="7"/>
      <c r="O27" s="7"/>
      <c r="P27" s="7"/>
      <c r="Q27" s="7"/>
      <c r="R27" s="7"/>
      <c r="S27" s="7"/>
      <c r="T27" s="7"/>
      <c r="U27" s="7"/>
      <c r="V27" s="7"/>
      <c r="W27" s="5"/>
    </row>
    <row r="28" spans="1:23" x14ac:dyDescent="0.3">
      <c r="A28" s="5"/>
      <c r="B28" s="40" t="s">
        <v>79</v>
      </c>
      <c r="C28" s="40" t="s">
        <v>45</v>
      </c>
      <c r="D28" s="26">
        <v>-26651</v>
      </c>
      <c r="E28" s="26">
        <v>494293.41999999993</v>
      </c>
      <c r="F28" s="26">
        <v>124329.86</v>
      </c>
      <c r="G28" s="26">
        <v>-645274.27999999991</v>
      </c>
      <c r="H28" s="7"/>
      <c r="I28" s="7"/>
      <c r="J28" s="7"/>
      <c r="K28" s="7"/>
      <c r="L28" s="7"/>
      <c r="M28" s="7"/>
      <c r="N28" s="7"/>
      <c r="O28" s="7"/>
      <c r="P28" s="7"/>
      <c r="Q28" s="7"/>
      <c r="R28" s="7"/>
      <c r="S28" s="7"/>
      <c r="T28" s="7"/>
      <c r="U28" s="7"/>
      <c r="V28" s="7"/>
      <c r="W28" s="5"/>
    </row>
    <row r="29" spans="1:23" x14ac:dyDescent="0.3">
      <c r="A29" s="5"/>
      <c r="B29" s="40" t="s">
        <v>405</v>
      </c>
      <c r="C29" s="40" t="s">
        <v>264</v>
      </c>
      <c r="D29" s="26">
        <v>-86286</v>
      </c>
      <c r="E29" s="26">
        <v>0</v>
      </c>
      <c r="F29" s="26">
        <v>8415.59</v>
      </c>
      <c r="G29" s="26">
        <v>-94701.59</v>
      </c>
      <c r="H29" s="7"/>
      <c r="I29" s="7"/>
      <c r="J29" s="7"/>
      <c r="K29" s="7"/>
      <c r="L29" s="7"/>
      <c r="M29" s="7"/>
      <c r="N29" s="7"/>
      <c r="O29" s="7"/>
      <c r="P29" s="7"/>
      <c r="Q29" s="7"/>
      <c r="R29" s="7"/>
      <c r="S29" s="7"/>
      <c r="T29" s="7"/>
      <c r="U29" s="7"/>
      <c r="V29" s="7"/>
      <c r="W29" s="5"/>
    </row>
    <row r="30" spans="1:23" x14ac:dyDescent="0.3">
      <c r="A30" s="5"/>
      <c r="B30" s="40" t="s">
        <v>75</v>
      </c>
      <c r="C30" s="40"/>
      <c r="D30" s="26">
        <v>-862937</v>
      </c>
      <c r="E30" s="26">
        <v>620071.81999999995</v>
      </c>
      <c r="F30" s="26">
        <v>206841.99000000002</v>
      </c>
      <c r="G30" s="26">
        <v>-1689850.8099999998</v>
      </c>
      <c r="H30" s="7"/>
      <c r="I30" s="7"/>
      <c r="J30" s="7"/>
      <c r="K30" s="7"/>
      <c r="L30" s="7"/>
      <c r="M30" s="7"/>
      <c r="N30" s="7"/>
      <c r="O30" s="7"/>
      <c r="P30" s="7"/>
      <c r="Q30" s="7"/>
      <c r="R30" s="7"/>
      <c r="S30" s="7"/>
      <c r="T30" s="7"/>
      <c r="U30" s="7"/>
      <c r="V30" s="7"/>
      <c r="W30" s="5"/>
    </row>
    <row r="31" spans="1:23" x14ac:dyDescent="0.3">
      <c r="A31" s="5"/>
      <c r="B31" s="7"/>
      <c r="C31" s="7"/>
      <c r="D31" s="7"/>
      <c r="E31" s="7"/>
      <c r="F31" s="7"/>
      <c r="G31" s="7"/>
      <c r="H31" s="7"/>
      <c r="I31" s="7"/>
      <c r="J31" s="7"/>
      <c r="K31" s="7"/>
      <c r="L31" s="7"/>
      <c r="M31" s="7"/>
      <c r="N31" s="7"/>
      <c r="O31" s="7"/>
      <c r="P31" s="7"/>
      <c r="Q31" s="7"/>
      <c r="R31" s="7"/>
      <c r="S31" s="7"/>
      <c r="T31" s="7"/>
      <c r="U31" s="7"/>
      <c r="V31" s="7"/>
      <c r="W31" s="5"/>
    </row>
    <row r="32" spans="1:23" x14ac:dyDescent="0.3">
      <c r="A32" s="5"/>
      <c r="B32" s="7"/>
      <c r="C32" s="7"/>
      <c r="D32" s="7"/>
      <c r="E32" s="7"/>
      <c r="F32" s="7"/>
      <c r="G32" s="7"/>
      <c r="H32" s="7"/>
      <c r="I32" s="7"/>
      <c r="J32" s="7"/>
      <c r="K32" s="7"/>
      <c r="L32" s="7"/>
      <c r="M32" s="7"/>
      <c r="N32" s="7"/>
      <c r="O32" s="7"/>
      <c r="P32" s="7"/>
      <c r="Q32" s="7"/>
      <c r="R32" s="7"/>
      <c r="S32" s="7"/>
      <c r="T32" s="7"/>
      <c r="U32" s="7"/>
      <c r="V32" s="7"/>
      <c r="W32" s="5"/>
    </row>
    <row r="33" spans="1:25" x14ac:dyDescent="0.3">
      <c r="A33" s="5"/>
      <c r="B33" s="11"/>
      <c r="C33" s="11"/>
      <c r="D33" s="12"/>
      <c r="E33" s="13"/>
      <c r="F33" s="13"/>
      <c r="G33" s="14"/>
      <c r="H33" s="7"/>
      <c r="I33" s="7"/>
      <c r="J33" s="7"/>
      <c r="K33" s="7"/>
      <c r="L33" s="7"/>
      <c r="M33" s="7"/>
      <c r="N33" s="7"/>
      <c r="O33" s="7"/>
      <c r="P33" s="7"/>
      <c r="Q33" s="7"/>
      <c r="R33" s="7"/>
      <c r="S33" s="7"/>
      <c r="T33" s="7"/>
      <c r="U33" s="7"/>
      <c r="V33" s="7"/>
      <c r="W33" s="5"/>
    </row>
    <row r="34" spans="1:25" x14ac:dyDescent="0.3">
      <c r="A34" s="5"/>
      <c r="B34" s="11"/>
      <c r="C34" s="11"/>
      <c r="D34" s="12"/>
      <c r="E34" s="13"/>
      <c r="F34" s="13"/>
      <c r="G34" s="14"/>
      <c r="H34" s="7"/>
      <c r="I34" s="7"/>
      <c r="J34" s="7"/>
      <c r="K34" s="7"/>
      <c r="L34" s="7"/>
      <c r="M34" s="7"/>
      <c r="N34" s="7"/>
      <c r="O34" s="7"/>
      <c r="P34" s="7"/>
      <c r="Q34" s="7"/>
      <c r="R34" s="7"/>
      <c r="S34" s="7"/>
      <c r="T34" s="7"/>
      <c r="U34" s="7"/>
      <c r="V34" s="7"/>
      <c r="W34" s="5"/>
    </row>
    <row r="35" spans="1:25" x14ac:dyDescent="0.3">
      <c r="A35" s="5"/>
      <c r="B35" s="11"/>
      <c r="C35" s="11"/>
      <c r="D35" s="12"/>
      <c r="E35" s="13"/>
      <c r="F35" s="13"/>
      <c r="G35" s="14"/>
      <c r="H35" s="7"/>
      <c r="I35" s="7"/>
      <c r="J35" s="7"/>
      <c r="K35" s="7"/>
      <c r="L35" s="7"/>
      <c r="M35" s="7"/>
      <c r="N35" s="7"/>
      <c r="O35" s="7"/>
      <c r="P35" s="7"/>
      <c r="Q35" s="7"/>
      <c r="R35" s="7"/>
      <c r="S35" s="7"/>
      <c r="T35" s="7"/>
      <c r="U35" s="7"/>
      <c r="V35" s="7"/>
      <c r="W35" s="5"/>
    </row>
    <row r="36" spans="1:25" x14ac:dyDescent="0.3">
      <c r="A36" s="5"/>
      <c r="B36" s="11"/>
      <c r="C36" s="11"/>
      <c r="D36" s="12"/>
      <c r="E36" s="13"/>
      <c r="F36" s="13"/>
      <c r="G36" s="14"/>
      <c r="H36" s="7"/>
      <c r="I36" s="7"/>
      <c r="J36" s="7"/>
      <c r="K36" s="7"/>
      <c r="L36" s="7"/>
      <c r="M36" s="7"/>
      <c r="N36" s="7"/>
      <c r="O36" s="7"/>
      <c r="P36" s="7"/>
      <c r="Q36" s="7"/>
      <c r="R36" s="7"/>
      <c r="S36" s="7"/>
      <c r="T36" s="7"/>
      <c r="U36" s="7"/>
      <c r="V36" s="7"/>
      <c r="W36" s="5"/>
    </row>
    <row r="37" spans="1:25" x14ac:dyDescent="0.3">
      <c r="A37" s="5"/>
      <c r="B37" s="11"/>
      <c r="C37" s="11"/>
      <c r="D37" s="12"/>
      <c r="E37" s="13"/>
      <c r="F37" s="13"/>
      <c r="G37" s="14"/>
      <c r="H37" s="7"/>
      <c r="I37" s="7"/>
      <c r="J37" s="7"/>
      <c r="K37" s="7"/>
      <c r="L37" s="7"/>
      <c r="M37" s="7"/>
      <c r="N37" s="7"/>
      <c r="O37" s="7"/>
      <c r="P37" s="7"/>
      <c r="Q37" s="7"/>
      <c r="R37" s="7"/>
      <c r="S37" s="7"/>
      <c r="T37" s="7"/>
      <c r="U37" s="7"/>
      <c r="V37" s="7"/>
      <c r="W37" s="5"/>
    </row>
    <row r="38" spans="1:25" x14ac:dyDescent="0.3">
      <c r="A38" s="5"/>
      <c r="B38" s="7"/>
      <c r="C38" s="7"/>
      <c r="D38" s="15"/>
      <c r="E38" s="10"/>
      <c r="F38" s="10"/>
      <c r="G38" s="10"/>
      <c r="H38" s="7"/>
      <c r="I38" s="7"/>
      <c r="J38" s="7"/>
      <c r="K38" s="7"/>
      <c r="L38" s="7"/>
      <c r="M38" s="7"/>
      <c r="N38" s="7"/>
      <c r="O38" s="7"/>
      <c r="P38" s="7"/>
      <c r="Q38" s="7"/>
      <c r="R38" s="7"/>
      <c r="S38" s="7"/>
      <c r="T38" s="7"/>
      <c r="U38" s="7"/>
      <c r="V38" s="7"/>
      <c r="W38" s="5"/>
    </row>
    <row r="39" spans="1:25" ht="9" customHeight="1" x14ac:dyDescent="0.3">
      <c r="A39" s="5"/>
      <c r="B39" s="5"/>
      <c r="C39" s="5"/>
      <c r="D39" s="9"/>
      <c r="E39" s="6"/>
      <c r="F39" s="6"/>
      <c r="G39" s="6"/>
      <c r="H39" s="5"/>
      <c r="I39" s="5"/>
      <c r="J39" s="5"/>
      <c r="K39" s="5"/>
      <c r="L39" s="5"/>
      <c r="M39" s="5"/>
      <c r="N39" s="5"/>
      <c r="O39" s="5"/>
      <c r="P39" s="5"/>
      <c r="Q39" s="5"/>
      <c r="R39" s="5"/>
      <c r="S39" s="5"/>
      <c r="T39" s="5"/>
      <c r="U39" s="5"/>
      <c r="V39" s="5"/>
      <c r="W39" s="5"/>
      <c r="X39" s="8"/>
      <c r="Y39" s="8"/>
    </row>
    <row r="40" spans="1:25" ht="9" customHeight="1" x14ac:dyDescent="0.3">
      <c r="A40" s="5"/>
      <c r="B40" s="7"/>
      <c r="C40" s="7"/>
      <c r="D40" s="15"/>
      <c r="E40" s="10"/>
      <c r="F40" s="10"/>
      <c r="G40" s="10"/>
      <c r="H40" s="7"/>
      <c r="I40" s="7"/>
      <c r="J40" s="7"/>
      <c r="K40" s="7"/>
      <c r="L40" s="7"/>
      <c r="M40" s="7"/>
      <c r="N40" s="7"/>
      <c r="O40" s="7"/>
      <c r="P40" s="7"/>
      <c r="Q40" s="7"/>
      <c r="R40" s="7"/>
      <c r="S40" s="7"/>
      <c r="T40" s="7"/>
      <c r="U40" s="7"/>
      <c r="V40" s="7"/>
      <c r="W40" s="7"/>
    </row>
    <row r="41" spans="1:25" ht="21" x14ac:dyDescent="0.4">
      <c r="A41" s="5"/>
      <c r="B41" s="60"/>
      <c r="C41" s="60"/>
      <c r="D41" s="60"/>
      <c r="E41" s="60"/>
      <c r="F41" s="60"/>
      <c r="G41" s="60"/>
      <c r="H41" s="60"/>
      <c r="I41" s="60"/>
      <c r="J41" s="23"/>
      <c r="K41" s="23"/>
      <c r="L41" s="23"/>
      <c r="M41" s="23"/>
      <c r="N41" s="23"/>
      <c r="O41" s="23"/>
      <c r="P41" s="23"/>
      <c r="Q41" s="23"/>
      <c r="R41" s="23"/>
      <c r="S41" s="23"/>
      <c r="T41" s="23"/>
      <c r="U41" s="23"/>
      <c r="V41" s="23"/>
      <c r="W41" s="7"/>
    </row>
    <row r="42" spans="1:25" ht="9" customHeight="1" x14ac:dyDescent="0.3">
      <c r="A42" s="5"/>
      <c r="B42" s="7"/>
      <c r="C42" s="7"/>
      <c r="D42" s="7"/>
      <c r="E42" s="7"/>
      <c r="F42" s="7"/>
      <c r="G42" s="7"/>
      <c r="H42" s="7"/>
      <c r="I42" s="7"/>
      <c r="J42" s="7"/>
      <c r="K42" s="7"/>
      <c r="L42" s="7"/>
      <c r="M42" s="7"/>
      <c r="N42" s="7"/>
      <c r="O42" s="7"/>
      <c r="P42" s="7"/>
      <c r="Q42" s="7"/>
      <c r="R42" s="7"/>
      <c r="S42" s="7"/>
      <c r="T42" s="7"/>
      <c r="U42" s="7"/>
      <c r="V42" s="7"/>
      <c r="W42" s="7"/>
    </row>
    <row r="43" spans="1:25" ht="15.75" customHeight="1" x14ac:dyDescent="0.3">
      <c r="A43" s="5"/>
      <c r="B43" s="3" t="s">
        <v>18</v>
      </c>
      <c r="C43" t="s">
        <v>299</v>
      </c>
      <c r="D43" s="7"/>
      <c r="E43" s="7"/>
      <c r="F43" s="7"/>
      <c r="G43" s="7"/>
      <c r="H43" s="7"/>
      <c r="I43" s="7"/>
      <c r="J43" s="7"/>
      <c r="K43" s="7"/>
      <c r="L43" s="7"/>
      <c r="M43" s="7"/>
      <c r="N43" s="7"/>
      <c r="O43" s="7"/>
      <c r="P43" s="7"/>
      <c r="Q43" s="7"/>
      <c r="R43" s="7"/>
      <c r="S43" s="7"/>
      <c r="T43" s="7"/>
      <c r="U43" s="7"/>
      <c r="V43" s="7"/>
      <c r="W43" s="7"/>
    </row>
    <row r="44" spans="1:25" ht="9" customHeight="1" x14ac:dyDescent="0.3">
      <c r="A44" s="5"/>
      <c r="B44" s="7"/>
      <c r="C44" s="7"/>
      <c r="D44" s="7"/>
      <c r="E44" s="7"/>
      <c r="F44" s="7"/>
      <c r="G44" s="7"/>
      <c r="H44" s="7"/>
      <c r="I44" s="7"/>
      <c r="J44" s="7"/>
      <c r="K44" s="7"/>
      <c r="L44" s="7"/>
      <c r="M44" s="7"/>
      <c r="N44" s="7"/>
      <c r="O44" s="7"/>
      <c r="P44" s="7"/>
      <c r="Q44" s="7"/>
      <c r="R44" s="7"/>
      <c r="S44" s="7"/>
      <c r="T44" s="7"/>
      <c r="U44" s="7"/>
      <c r="V44" s="7"/>
      <c r="W44" s="7"/>
    </row>
    <row r="45" spans="1:25" x14ac:dyDescent="0.3">
      <c r="A45" s="5"/>
      <c r="B45" s="3" t="s">
        <v>145</v>
      </c>
      <c r="I45" s="3" t="s">
        <v>142</v>
      </c>
      <c r="L45" s="7"/>
      <c r="M45" s="7"/>
      <c r="N45" s="7"/>
      <c r="O45" s="7"/>
      <c r="P45" s="7"/>
      <c r="Q45" s="7"/>
      <c r="R45" s="7"/>
      <c r="S45" s="7"/>
      <c r="T45" s="7"/>
      <c r="U45" s="7"/>
      <c r="V45" s="7"/>
      <c r="W45" s="7"/>
    </row>
    <row r="46" spans="1:25" x14ac:dyDescent="0.3">
      <c r="A46" s="5"/>
      <c r="B46" s="3" t="s">
        <v>108</v>
      </c>
      <c r="C46" s="3" t="s">
        <v>22</v>
      </c>
      <c r="D46" s="3" t="s">
        <v>137</v>
      </c>
      <c r="E46" s="3" t="s">
        <v>138</v>
      </c>
      <c r="F46" s="3" t="s">
        <v>193</v>
      </c>
      <c r="G46" s="3" t="s">
        <v>194</v>
      </c>
      <c r="H46" s="3" t="s">
        <v>13</v>
      </c>
      <c r="I46" t="s">
        <v>143</v>
      </c>
      <c r="J46" t="s">
        <v>144</v>
      </c>
      <c r="K46" t="s">
        <v>75</v>
      </c>
      <c r="L46" s="7"/>
      <c r="M46" s="7"/>
      <c r="N46" s="7"/>
      <c r="O46" s="7"/>
      <c r="P46" s="7"/>
      <c r="Q46" s="7"/>
      <c r="R46" s="7"/>
      <c r="S46" s="7"/>
      <c r="T46" s="7"/>
      <c r="U46" s="7"/>
      <c r="V46" s="7"/>
      <c r="W46" s="7"/>
    </row>
    <row r="47" spans="1:25" x14ac:dyDescent="0.3">
      <c r="A47" s="5"/>
      <c r="B47" t="s">
        <v>76</v>
      </c>
      <c r="C47" t="s">
        <v>52</v>
      </c>
      <c r="D47" t="s">
        <v>391</v>
      </c>
      <c r="E47" t="s">
        <v>215</v>
      </c>
      <c r="F47" t="s">
        <v>328</v>
      </c>
      <c r="G47" t="s">
        <v>51</v>
      </c>
      <c r="H47" t="s">
        <v>418</v>
      </c>
      <c r="I47" s="4">
        <v>751.92</v>
      </c>
      <c r="J47" s="4"/>
      <c r="K47" s="4">
        <v>751.92</v>
      </c>
      <c r="L47" s="7"/>
      <c r="M47" s="7"/>
      <c r="N47" s="7"/>
      <c r="O47" s="7"/>
      <c r="P47" s="7"/>
      <c r="Q47" s="7"/>
      <c r="R47" s="7"/>
      <c r="S47" s="7"/>
      <c r="T47" s="7"/>
      <c r="U47" s="7"/>
      <c r="V47" s="7"/>
      <c r="W47" s="7"/>
    </row>
    <row r="48" spans="1:25" x14ac:dyDescent="0.3">
      <c r="A48" s="5"/>
      <c r="D48" t="s">
        <v>391</v>
      </c>
      <c r="E48" t="s">
        <v>215</v>
      </c>
      <c r="F48" t="s">
        <v>329</v>
      </c>
      <c r="G48" t="s">
        <v>51</v>
      </c>
      <c r="H48" t="s">
        <v>418</v>
      </c>
      <c r="I48" s="4">
        <v>811.2</v>
      </c>
      <c r="J48" s="4"/>
      <c r="K48" s="4">
        <v>811.2</v>
      </c>
      <c r="L48" s="7"/>
      <c r="M48" s="7"/>
      <c r="N48" s="7"/>
      <c r="O48" s="7"/>
      <c r="P48" s="7"/>
      <c r="Q48" s="7"/>
      <c r="R48" s="7"/>
      <c r="S48" s="7"/>
      <c r="T48" s="7"/>
      <c r="U48" s="7"/>
      <c r="V48" s="7"/>
      <c r="W48" s="7"/>
    </row>
    <row r="49" spans="1:23" x14ac:dyDescent="0.3">
      <c r="A49" s="5"/>
      <c r="D49" t="s">
        <v>391</v>
      </c>
      <c r="E49" t="s">
        <v>215</v>
      </c>
      <c r="F49" t="s">
        <v>321</v>
      </c>
      <c r="G49" t="s">
        <v>214</v>
      </c>
      <c r="H49" t="s">
        <v>418</v>
      </c>
      <c r="I49" s="4"/>
      <c r="J49" s="4">
        <v>0</v>
      </c>
      <c r="K49" s="4">
        <v>0</v>
      </c>
      <c r="L49" s="7"/>
      <c r="M49" s="7"/>
      <c r="N49" s="7"/>
      <c r="O49" s="7"/>
      <c r="P49" s="7"/>
      <c r="Q49" s="7"/>
      <c r="R49" s="7"/>
      <c r="S49" s="7"/>
      <c r="T49" s="7"/>
      <c r="U49" s="7"/>
      <c r="V49" s="7"/>
      <c r="W49" s="7"/>
    </row>
    <row r="50" spans="1:23" x14ac:dyDescent="0.3">
      <c r="A50" s="5"/>
      <c r="D50" t="s">
        <v>391</v>
      </c>
      <c r="E50" t="s">
        <v>215</v>
      </c>
      <c r="F50" t="s">
        <v>326</v>
      </c>
      <c r="G50" t="s">
        <v>51</v>
      </c>
      <c r="H50" t="s">
        <v>418</v>
      </c>
      <c r="I50" s="4"/>
      <c r="J50" s="4">
        <v>811.2</v>
      </c>
      <c r="K50" s="4">
        <v>811.2</v>
      </c>
      <c r="L50" s="7"/>
      <c r="M50" s="7"/>
      <c r="N50" s="7"/>
      <c r="O50" s="7"/>
      <c r="P50" s="7"/>
      <c r="Q50" s="7"/>
      <c r="R50" s="7"/>
      <c r="S50" s="7"/>
      <c r="T50" s="7"/>
      <c r="U50" s="7"/>
      <c r="V50" s="7"/>
      <c r="W50" s="7"/>
    </row>
    <row r="51" spans="1:23" x14ac:dyDescent="0.3">
      <c r="A51" s="5"/>
      <c r="D51" t="s">
        <v>391</v>
      </c>
      <c r="E51" t="s">
        <v>215</v>
      </c>
      <c r="F51" t="s">
        <v>327</v>
      </c>
      <c r="G51" t="s">
        <v>51</v>
      </c>
      <c r="H51" t="s">
        <v>418</v>
      </c>
      <c r="I51" s="4"/>
      <c r="J51" s="4">
        <v>811.2</v>
      </c>
      <c r="K51" s="4">
        <v>811.2</v>
      </c>
      <c r="L51" s="7"/>
      <c r="M51" s="7"/>
      <c r="N51" s="7"/>
      <c r="O51" s="7"/>
      <c r="P51" s="7"/>
      <c r="Q51" s="7"/>
      <c r="R51" s="7"/>
      <c r="S51" s="7"/>
      <c r="T51" s="7"/>
      <c r="U51" s="7"/>
      <c r="V51" s="7"/>
      <c r="W51" s="7"/>
    </row>
    <row r="52" spans="1:23" x14ac:dyDescent="0.3">
      <c r="A52" s="5"/>
      <c r="D52" t="s">
        <v>391</v>
      </c>
      <c r="E52" t="s">
        <v>215</v>
      </c>
      <c r="F52" t="s">
        <v>330</v>
      </c>
      <c r="G52" t="s">
        <v>51</v>
      </c>
      <c r="H52" t="s">
        <v>418</v>
      </c>
      <c r="I52" s="4"/>
      <c r="J52" s="4">
        <v>0</v>
      </c>
      <c r="K52" s="4">
        <v>0</v>
      </c>
      <c r="L52" s="7"/>
      <c r="M52" s="7"/>
      <c r="N52" s="7"/>
      <c r="O52" s="7"/>
      <c r="P52" s="7"/>
      <c r="Q52" s="7"/>
      <c r="R52" s="7"/>
      <c r="S52" s="7"/>
      <c r="T52" s="7"/>
      <c r="U52" s="7"/>
      <c r="V52" s="7"/>
      <c r="W52" s="7"/>
    </row>
    <row r="53" spans="1:23" x14ac:dyDescent="0.3">
      <c r="A53" s="5"/>
      <c r="D53" t="s">
        <v>391</v>
      </c>
      <c r="E53" t="s">
        <v>215</v>
      </c>
      <c r="F53" t="s">
        <v>332</v>
      </c>
      <c r="G53" t="s">
        <v>51</v>
      </c>
      <c r="H53" t="s">
        <v>418</v>
      </c>
      <c r="I53" s="4"/>
      <c r="J53" s="4">
        <v>0</v>
      </c>
      <c r="K53" s="4">
        <v>0</v>
      </c>
      <c r="L53" s="7"/>
      <c r="M53" s="7"/>
      <c r="N53" s="7"/>
      <c r="O53" s="7"/>
      <c r="P53" s="7"/>
      <c r="Q53" s="7"/>
      <c r="R53" s="7"/>
      <c r="S53" s="7"/>
      <c r="T53" s="7"/>
      <c r="U53" s="7"/>
      <c r="V53" s="7"/>
      <c r="W53" s="7"/>
    </row>
    <row r="54" spans="1:23" x14ac:dyDescent="0.3">
      <c r="A54" s="5"/>
      <c r="D54" t="s">
        <v>85</v>
      </c>
      <c r="E54" t="s">
        <v>67</v>
      </c>
      <c r="F54" t="s">
        <v>328</v>
      </c>
      <c r="G54" t="s">
        <v>51</v>
      </c>
      <c r="H54" t="s">
        <v>418</v>
      </c>
      <c r="I54" s="4">
        <v>8018.77</v>
      </c>
      <c r="J54" s="4"/>
      <c r="K54" s="4">
        <v>8018.77</v>
      </c>
      <c r="L54" s="7"/>
      <c r="M54" s="7"/>
      <c r="N54" s="7"/>
      <c r="O54" s="7"/>
      <c r="P54" s="7"/>
      <c r="Q54" s="7"/>
      <c r="R54" s="7"/>
      <c r="S54" s="7"/>
      <c r="T54" s="7"/>
      <c r="U54" s="7"/>
      <c r="V54" s="7"/>
      <c r="W54" s="7"/>
    </row>
    <row r="55" spans="1:23" x14ac:dyDescent="0.3">
      <c r="A55" s="5"/>
      <c r="D55" t="s">
        <v>85</v>
      </c>
      <c r="E55" t="s">
        <v>67</v>
      </c>
      <c r="F55" t="s">
        <v>321</v>
      </c>
      <c r="G55" t="s">
        <v>214</v>
      </c>
      <c r="H55" t="s">
        <v>418</v>
      </c>
      <c r="I55" s="4"/>
      <c r="J55" s="4">
        <v>0</v>
      </c>
      <c r="K55" s="4">
        <v>0</v>
      </c>
      <c r="L55" s="7"/>
      <c r="M55" s="7"/>
      <c r="N55" s="7"/>
      <c r="O55" s="7"/>
      <c r="P55" s="7"/>
      <c r="Q55" s="7"/>
      <c r="R55" s="7"/>
      <c r="S55" s="7"/>
      <c r="T55" s="7"/>
      <c r="U55" s="7"/>
      <c r="V55" s="7"/>
      <c r="W55" s="7"/>
    </row>
    <row r="56" spans="1:23" x14ac:dyDescent="0.3">
      <c r="A56" s="5"/>
      <c r="D56" t="s">
        <v>85</v>
      </c>
      <c r="E56" t="s">
        <v>67</v>
      </c>
      <c r="F56" t="s">
        <v>323</v>
      </c>
      <c r="G56" t="s">
        <v>51</v>
      </c>
      <c r="H56" t="s">
        <v>418</v>
      </c>
      <c r="I56" s="4"/>
      <c r="J56" s="4">
        <v>9356.83</v>
      </c>
      <c r="K56" s="4">
        <v>9356.83</v>
      </c>
      <c r="L56" s="7"/>
      <c r="M56" s="7"/>
      <c r="N56" s="7"/>
      <c r="O56" s="7"/>
      <c r="P56" s="7"/>
      <c r="Q56" s="7"/>
      <c r="R56" s="7"/>
      <c r="S56" s="7"/>
      <c r="T56" s="7"/>
      <c r="U56" s="7"/>
      <c r="V56" s="7"/>
      <c r="W56" s="7"/>
    </row>
    <row r="57" spans="1:23" x14ac:dyDescent="0.3">
      <c r="A57" s="5"/>
      <c r="D57" t="s">
        <v>85</v>
      </c>
      <c r="E57" t="s">
        <v>67</v>
      </c>
      <c r="F57" t="s">
        <v>326</v>
      </c>
      <c r="G57" t="s">
        <v>51</v>
      </c>
      <c r="H57" t="s">
        <v>418</v>
      </c>
      <c r="I57" s="4"/>
      <c r="J57" s="4">
        <v>6432.83</v>
      </c>
      <c r="K57" s="4">
        <v>6432.83</v>
      </c>
      <c r="L57" s="7"/>
      <c r="M57" s="7"/>
      <c r="N57" s="7"/>
      <c r="O57" s="7"/>
      <c r="P57" s="7"/>
      <c r="Q57" s="7"/>
      <c r="R57" s="7"/>
      <c r="S57" s="7"/>
      <c r="T57" s="7"/>
      <c r="U57" s="7"/>
      <c r="V57" s="7"/>
      <c r="W57" s="7"/>
    </row>
    <row r="58" spans="1:23" x14ac:dyDescent="0.3">
      <c r="A58" s="5"/>
      <c r="D58" t="s">
        <v>85</v>
      </c>
      <c r="E58" t="s">
        <v>67</v>
      </c>
      <c r="F58" t="s">
        <v>327</v>
      </c>
      <c r="G58" t="s">
        <v>51</v>
      </c>
      <c r="H58" t="s">
        <v>418</v>
      </c>
      <c r="I58" s="4"/>
      <c r="J58" s="4">
        <v>6693.53</v>
      </c>
      <c r="K58" s="4">
        <v>6693.53</v>
      </c>
      <c r="L58" s="7"/>
      <c r="M58" s="7"/>
      <c r="N58" s="7"/>
      <c r="O58" s="7"/>
      <c r="P58" s="7"/>
      <c r="Q58" s="7"/>
      <c r="R58" s="7"/>
      <c r="S58" s="7"/>
      <c r="T58" s="7"/>
      <c r="U58" s="7"/>
      <c r="V58" s="7"/>
      <c r="W58" s="7"/>
    </row>
    <row r="59" spans="1:23" x14ac:dyDescent="0.3">
      <c r="A59" s="5"/>
      <c r="D59" t="s">
        <v>139</v>
      </c>
      <c r="E59" t="s">
        <v>53</v>
      </c>
      <c r="F59" t="s">
        <v>328</v>
      </c>
      <c r="G59" t="s">
        <v>51</v>
      </c>
      <c r="H59" t="s">
        <v>418</v>
      </c>
      <c r="I59" s="4">
        <v>2597.6999999999998</v>
      </c>
      <c r="J59" s="4"/>
      <c r="K59" s="4">
        <v>2597.6999999999998</v>
      </c>
      <c r="L59" s="7"/>
      <c r="M59" s="7"/>
      <c r="N59" s="7"/>
      <c r="O59" s="7"/>
      <c r="P59" s="7"/>
      <c r="Q59" s="7"/>
      <c r="R59" s="7"/>
      <c r="S59" s="7"/>
      <c r="T59" s="7"/>
      <c r="U59" s="7"/>
      <c r="V59" s="7"/>
      <c r="W59" s="7"/>
    </row>
    <row r="60" spans="1:23" x14ac:dyDescent="0.3">
      <c r="A60" s="5"/>
      <c r="D60" t="s">
        <v>139</v>
      </c>
      <c r="E60" t="s">
        <v>53</v>
      </c>
      <c r="F60" t="s">
        <v>329</v>
      </c>
      <c r="G60" t="s">
        <v>51</v>
      </c>
      <c r="H60" t="s">
        <v>418</v>
      </c>
      <c r="I60" s="4">
        <v>2597.6999999999998</v>
      </c>
      <c r="J60" s="4"/>
      <c r="K60" s="4">
        <v>2597.6999999999998</v>
      </c>
      <c r="L60" s="7"/>
      <c r="M60" s="7"/>
      <c r="N60" s="7"/>
      <c r="O60" s="7"/>
      <c r="P60" s="7"/>
      <c r="Q60" s="7"/>
      <c r="R60" s="7"/>
      <c r="S60" s="7"/>
      <c r="T60" s="7"/>
      <c r="U60" s="7"/>
      <c r="V60" s="7"/>
      <c r="W60" s="7"/>
    </row>
    <row r="61" spans="1:23" x14ac:dyDescent="0.3">
      <c r="A61" s="5"/>
      <c r="D61" t="s">
        <v>139</v>
      </c>
      <c r="E61" t="s">
        <v>53</v>
      </c>
      <c r="F61" t="s">
        <v>326</v>
      </c>
      <c r="G61" t="s">
        <v>51</v>
      </c>
      <c r="H61" t="s">
        <v>418</v>
      </c>
      <c r="I61" s="4"/>
      <c r="J61" s="4">
        <v>2597.6999999999998</v>
      </c>
      <c r="K61" s="4">
        <v>2597.6999999999998</v>
      </c>
      <c r="L61" s="7"/>
      <c r="M61" s="7"/>
      <c r="N61" s="7"/>
      <c r="O61" s="7"/>
      <c r="P61" s="7"/>
      <c r="Q61" s="7"/>
      <c r="R61" s="7"/>
      <c r="S61" s="7"/>
      <c r="T61" s="7"/>
      <c r="U61" s="7"/>
      <c r="V61" s="7"/>
      <c r="W61" s="7"/>
    </row>
    <row r="62" spans="1:23" x14ac:dyDescent="0.3">
      <c r="A62" s="5"/>
      <c r="D62" t="s">
        <v>139</v>
      </c>
      <c r="E62" t="s">
        <v>53</v>
      </c>
      <c r="F62" t="s">
        <v>327</v>
      </c>
      <c r="G62" t="s">
        <v>51</v>
      </c>
      <c r="H62" t="s">
        <v>418</v>
      </c>
      <c r="I62" s="4"/>
      <c r="J62" s="4">
        <v>2597.6999999999998</v>
      </c>
      <c r="K62" s="4">
        <v>2597.6999999999998</v>
      </c>
      <c r="L62" s="7"/>
      <c r="M62" s="7"/>
      <c r="N62" s="7"/>
      <c r="O62" s="7"/>
      <c r="P62" s="7"/>
      <c r="Q62" s="7"/>
      <c r="R62" s="7"/>
      <c r="S62" s="7"/>
      <c r="T62" s="7"/>
      <c r="U62" s="7"/>
      <c r="V62" s="7"/>
      <c r="W62" s="7"/>
    </row>
    <row r="63" spans="1:23" x14ac:dyDescent="0.3">
      <c r="A63" s="5"/>
      <c r="D63" t="s">
        <v>87</v>
      </c>
      <c r="E63" t="s">
        <v>70</v>
      </c>
      <c r="F63" t="s">
        <v>328</v>
      </c>
      <c r="G63" t="s">
        <v>51</v>
      </c>
      <c r="H63" t="s">
        <v>418</v>
      </c>
      <c r="I63" s="4">
        <v>679.32</v>
      </c>
      <c r="J63" s="4"/>
      <c r="K63" s="4">
        <v>679.32</v>
      </c>
      <c r="L63" s="7"/>
      <c r="M63" s="7"/>
      <c r="N63" s="7"/>
      <c r="O63" s="7"/>
      <c r="P63" s="7"/>
      <c r="Q63" s="7"/>
      <c r="R63" s="7"/>
      <c r="S63" s="7"/>
      <c r="T63" s="7"/>
      <c r="U63" s="7"/>
      <c r="V63" s="7"/>
      <c r="W63" s="7"/>
    </row>
    <row r="64" spans="1:23" x14ac:dyDescent="0.3">
      <c r="A64" s="5"/>
      <c r="D64" t="s">
        <v>87</v>
      </c>
      <c r="E64" t="s">
        <v>70</v>
      </c>
      <c r="F64" t="s">
        <v>323</v>
      </c>
      <c r="G64" t="s">
        <v>51</v>
      </c>
      <c r="H64" t="s">
        <v>418</v>
      </c>
      <c r="I64" s="4"/>
      <c r="J64" s="4">
        <v>1960.92</v>
      </c>
      <c r="K64" s="4">
        <v>1960.92</v>
      </c>
      <c r="L64" s="7"/>
      <c r="M64" s="7"/>
      <c r="N64" s="7"/>
      <c r="O64" s="7"/>
      <c r="P64" s="7"/>
      <c r="Q64" s="7"/>
      <c r="R64" s="7"/>
      <c r="S64" s="7"/>
      <c r="T64" s="7"/>
      <c r="U64" s="7"/>
      <c r="V64" s="7"/>
      <c r="W64" s="7"/>
    </row>
    <row r="65" spans="1:23" x14ac:dyDescent="0.3">
      <c r="A65" s="5"/>
      <c r="D65" t="s">
        <v>87</v>
      </c>
      <c r="E65" t="s">
        <v>70</v>
      </c>
      <c r="F65" t="s">
        <v>326</v>
      </c>
      <c r="G65" t="s">
        <v>51</v>
      </c>
      <c r="H65" t="s">
        <v>418</v>
      </c>
      <c r="I65" s="4"/>
      <c r="J65" s="4">
        <v>626.85</v>
      </c>
      <c r="K65" s="4">
        <v>626.85</v>
      </c>
      <c r="L65" s="7"/>
      <c r="M65" s="7"/>
      <c r="N65" s="7"/>
      <c r="O65" s="7"/>
      <c r="P65" s="7"/>
      <c r="Q65" s="7"/>
      <c r="R65" s="7"/>
      <c r="S65" s="7"/>
      <c r="T65" s="7"/>
      <c r="U65" s="7"/>
      <c r="V65" s="7"/>
      <c r="W65" s="7"/>
    </row>
    <row r="66" spans="1:23" x14ac:dyDescent="0.3">
      <c r="A66" s="5"/>
      <c r="D66" t="s">
        <v>87</v>
      </c>
      <c r="E66" t="s">
        <v>70</v>
      </c>
      <c r="F66" t="s">
        <v>327</v>
      </c>
      <c r="G66" t="s">
        <v>51</v>
      </c>
      <c r="H66" t="s">
        <v>418</v>
      </c>
      <c r="I66" s="4"/>
      <c r="J66" s="4">
        <v>626.85</v>
      </c>
      <c r="K66" s="4">
        <v>626.85</v>
      </c>
      <c r="L66" s="7"/>
      <c r="M66" s="7"/>
      <c r="N66" s="7"/>
      <c r="O66" s="7"/>
      <c r="P66" s="7"/>
      <c r="Q66" s="7"/>
      <c r="R66" s="7"/>
      <c r="S66" s="7"/>
      <c r="T66" s="7"/>
      <c r="U66" s="7"/>
      <c r="V66" s="7"/>
      <c r="W66" s="7"/>
    </row>
    <row r="67" spans="1:23" x14ac:dyDescent="0.3">
      <c r="A67" s="5"/>
      <c r="B67" t="s">
        <v>113</v>
      </c>
      <c r="I67" s="4">
        <v>15456.61</v>
      </c>
      <c r="J67" s="4">
        <v>32515.609999999993</v>
      </c>
      <c r="K67" s="4">
        <v>47972.219999999987</v>
      </c>
      <c r="L67" s="7"/>
      <c r="M67" s="7"/>
      <c r="N67" s="7"/>
      <c r="O67" s="7"/>
      <c r="P67" s="7"/>
      <c r="Q67" s="7"/>
      <c r="R67" s="7"/>
      <c r="S67" s="7"/>
      <c r="T67" s="7"/>
      <c r="U67" s="7"/>
      <c r="V67" s="7"/>
      <c r="W67" s="7"/>
    </row>
    <row r="68" spans="1:23" x14ac:dyDescent="0.3">
      <c r="A68" s="5"/>
      <c r="B68" t="s">
        <v>78</v>
      </c>
      <c r="C68" t="s">
        <v>57</v>
      </c>
      <c r="D68" t="s">
        <v>140</v>
      </c>
      <c r="E68" t="s">
        <v>58</v>
      </c>
      <c r="F68" t="s">
        <v>266</v>
      </c>
      <c r="G68" t="s">
        <v>56</v>
      </c>
      <c r="H68" t="s">
        <v>418</v>
      </c>
      <c r="I68" s="4">
        <v>903.36</v>
      </c>
      <c r="J68" s="4"/>
      <c r="K68" s="4">
        <v>903.36</v>
      </c>
      <c r="L68" s="7"/>
      <c r="M68" s="7"/>
      <c r="N68" s="7"/>
      <c r="O68" s="7"/>
      <c r="P68" s="7"/>
      <c r="Q68" s="7"/>
      <c r="R68" s="7"/>
      <c r="S68" s="7"/>
      <c r="T68" s="7"/>
      <c r="U68" s="7"/>
      <c r="V68" s="7"/>
      <c r="W68" s="7"/>
    </row>
    <row r="69" spans="1:23" x14ac:dyDescent="0.3">
      <c r="A69" s="5"/>
      <c r="D69" t="s">
        <v>140</v>
      </c>
      <c r="E69" t="s">
        <v>58</v>
      </c>
      <c r="F69" t="s">
        <v>322</v>
      </c>
      <c r="G69" t="s">
        <v>56</v>
      </c>
      <c r="H69" t="s">
        <v>418</v>
      </c>
      <c r="I69" s="4">
        <v>887.65</v>
      </c>
      <c r="J69" s="4"/>
      <c r="K69" s="4">
        <v>887.65</v>
      </c>
      <c r="L69" s="7"/>
      <c r="M69" s="7"/>
      <c r="N69" s="7"/>
      <c r="O69" s="7"/>
      <c r="P69" s="7"/>
      <c r="Q69" s="7"/>
      <c r="R69" s="7"/>
      <c r="S69" s="7"/>
      <c r="T69" s="7"/>
      <c r="U69" s="7"/>
      <c r="V69" s="7"/>
      <c r="W69" s="7"/>
    </row>
    <row r="70" spans="1:23" x14ac:dyDescent="0.3">
      <c r="A70" s="5"/>
      <c r="D70" t="s">
        <v>140</v>
      </c>
      <c r="E70" t="s">
        <v>58</v>
      </c>
      <c r="F70" t="s">
        <v>267</v>
      </c>
      <c r="G70" t="s">
        <v>56</v>
      </c>
      <c r="H70" t="s">
        <v>418</v>
      </c>
      <c r="I70" s="4"/>
      <c r="J70" s="4">
        <v>903.36</v>
      </c>
      <c r="K70" s="4">
        <v>903.36</v>
      </c>
      <c r="L70" s="7"/>
      <c r="M70" s="7"/>
      <c r="N70" s="7"/>
      <c r="O70" s="7"/>
      <c r="P70" s="7"/>
      <c r="Q70" s="7"/>
      <c r="R70" s="7"/>
      <c r="S70" s="7"/>
      <c r="T70" s="7"/>
      <c r="U70" s="7"/>
      <c r="V70" s="7"/>
      <c r="W70" s="7"/>
    </row>
    <row r="71" spans="1:23" x14ac:dyDescent="0.3">
      <c r="A71" s="5"/>
      <c r="D71" t="s">
        <v>140</v>
      </c>
      <c r="E71" t="s">
        <v>58</v>
      </c>
      <c r="F71" t="s">
        <v>268</v>
      </c>
      <c r="G71" t="s">
        <v>56</v>
      </c>
      <c r="H71" t="s">
        <v>418</v>
      </c>
      <c r="I71" s="4"/>
      <c r="J71" s="4">
        <v>903.36</v>
      </c>
      <c r="K71" s="4">
        <v>903.36</v>
      </c>
      <c r="L71" s="7"/>
      <c r="M71" s="7"/>
      <c r="N71" s="7"/>
      <c r="O71" s="7"/>
      <c r="P71" s="7"/>
      <c r="Q71" s="7"/>
      <c r="R71" s="7"/>
      <c r="S71" s="7"/>
      <c r="T71" s="7"/>
      <c r="U71" s="7"/>
      <c r="V71" s="7"/>
      <c r="W71" s="7"/>
    </row>
    <row r="72" spans="1:23" x14ac:dyDescent="0.3">
      <c r="A72" s="5"/>
      <c r="D72" t="s">
        <v>140</v>
      </c>
      <c r="E72" t="s">
        <v>58</v>
      </c>
      <c r="F72" t="s">
        <v>330</v>
      </c>
      <c r="G72" t="s">
        <v>56</v>
      </c>
      <c r="H72" t="s">
        <v>418</v>
      </c>
      <c r="I72" s="4"/>
      <c r="J72" s="4">
        <v>0</v>
      </c>
      <c r="K72" s="4">
        <v>0</v>
      </c>
      <c r="L72" s="7"/>
      <c r="M72" s="7"/>
      <c r="N72" s="7"/>
      <c r="O72" s="7"/>
      <c r="P72" s="7"/>
      <c r="Q72" s="7"/>
      <c r="R72" s="7"/>
      <c r="S72" s="7"/>
      <c r="T72" s="7"/>
      <c r="U72" s="7"/>
      <c r="V72" s="7"/>
      <c r="W72" s="7"/>
    </row>
    <row r="73" spans="1:23" x14ac:dyDescent="0.3">
      <c r="A73" s="5"/>
      <c r="D73" t="s">
        <v>140</v>
      </c>
      <c r="E73" t="s">
        <v>58</v>
      </c>
      <c r="F73" t="s">
        <v>332</v>
      </c>
      <c r="G73" t="s">
        <v>56</v>
      </c>
      <c r="H73" t="s">
        <v>418</v>
      </c>
      <c r="I73" s="4"/>
      <c r="J73" s="4">
        <v>0</v>
      </c>
      <c r="K73" s="4">
        <v>0</v>
      </c>
      <c r="L73" s="7"/>
      <c r="M73" s="7"/>
      <c r="N73" s="7"/>
      <c r="O73" s="7"/>
      <c r="P73" s="7"/>
      <c r="Q73" s="7"/>
      <c r="R73" s="7"/>
      <c r="S73" s="7"/>
      <c r="T73" s="7"/>
      <c r="U73" s="7"/>
      <c r="V73" s="7"/>
      <c r="W73" s="7"/>
    </row>
    <row r="74" spans="1:23" x14ac:dyDescent="0.3">
      <c r="A74" s="5"/>
      <c r="D74" t="s">
        <v>88</v>
      </c>
      <c r="E74" t="s">
        <v>71</v>
      </c>
      <c r="F74" t="s">
        <v>322</v>
      </c>
      <c r="G74" t="s">
        <v>56</v>
      </c>
      <c r="H74" t="s">
        <v>418</v>
      </c>
      <c r="I74" s="4">
        <v>2879.06</v>
      </c>
      <c r="J74" s="4"/>
      <c r="K74" s="4">
        <v>2879.06</v>
      </c>
      <c r="L74" s="7"/>
      <c r="M74" s="7"/>
      <c r="N74" s="7"/>
      <c r="O74" s="7"/>
      <c r="P74" s="7"/>
      <c r="Q74" s="7"/>
      <c r="R74" s="7"/>
      <c r="S74" s="7"/>
      <c r="T74" s="7"/>
      <c r="U74" s="7"/>
      <c r="V74" s="7"/>
      <c r="W74" s="7"/>
    </row>
    <row r="75" spans="1:23" x14ac:dyDescent="0.3">
      <c r="A75" s="5"/>
      <c r="D75" t="s">
        <v>88</v>
      </c>
      <c r="E75" t="s">
        <v>71</v>
      </c>
      <c r="F75" t="s">
        <v>267</v>
      </c>
      <c r="G75" t="s">
        <v>56</v>
      </c>
      <c r="H75" t="s">
        <v>418</v>
      </c>
      <c r="I75" s="4"/>
      <c r="J75" s="4">
        <v>2336.7600000000002</v>
      </c>
      <c r="K75" s="4">
        <v>2336.7600000000002</v>
      </c>
      <c r="L75" s="7"/>
      <c r="M75" s="7"/>
      <c r="N75" s="7"/>
      <c r="O75" s="7"/>
      <c r="P75" s="7"/>
      <c r="Q75" s="7"/>
      <c r="R75" s="7"/>
      <c r="S75" s="7"/>
      <c r="T75" s="7"/>
      <c r="U75" s="7"/>
      <c r="V75" s="7"/>
      <c r="W75" s="7"/>
    </row>
    <row r="76" spans="1:23" x14ac:dyDescent="0.3">
      <c r="A76" s="5"/>
      <c r="D76" t="s">
        <v>88</v>
      </c>
      <c r="E76" t="s">
        <v>71</v>
      </c>
      <c r="F76" t="s">
        <v>268</v>
      </c>
      <c r="G76" t="s">
        <v>56</v>
      </c>
      <c r="H76" t="s">
        <v>418</v>
      </c>
      <c r="I76" s="4"/>
      <c r="J76" s="4">
        <v>2423.0500000000002</v>
      </c>
      <c r="K76" s="4">
        <v>2423.0500000000002</v>
      </c>
      <c r="L76" s="7"/>
      <c r="M76" s="7"/>
      <c r="N76" s="7"/>
      <c r="O76" s="7"/>
      <c r="P76" s="7"/>
      <c r="Q76" s="7"/>
      <c r="R76" s="7"/>
      <c r="S76" s="7"/>
      <c r="T76" s="7"/>
      <c r="U76" s="7"/>
      <c r="V76" s="7"/>
      <c r="W76" s="7"/>
    </row>
    <row r="77" spans="1:23" x14ac:dyDescent="0.3">
      <c r="A77" s="5"/>
      <c r="D77" t="s">
        <v>88</v>
      </c>
      <c r="E77" t="s">
        <v>71</v>
      </c>
      <c r="F77" t="s">
        <v>323</v>
      </c>
      <c r="G77" t="s">
        <v>56</v>
      </c>
      <c r="H77" t="s">
        <v>418</v>
      </c>
      <c r="I77" s="4"/>
      <c r="J77" s="4">
        <v>3746.18</v>
      </c>
      <c r="K77" s="4">
        <v>3746.18</v>
      </c>
      <c r="L77" s="7"/>
      <c r="M77" s="7"/>
      <c r="N77" s="7"/>
      <c r="O77" s="7"/>
      <c r="P77" s="7"/>
      <c r="Q77" s="7"/>
      <c r="R77" s="7"/>
      <c r="S77" s="7"/>
      <c r="T77" s="7"/>
      <c r="U77" s="7"/>
      <c r="V77" s="7"/>
      <c r="W77" s="7"/>
    </row>
    <row r="78" spans="1:23" x14ac:dyDescent="0.3">
      <c r="A78" s="5"/>
      <c r="D78" t="s">
        <v>419</v>
      </c>
      <c r="E78" t="s">
        <v>325</v>
      </c>
      <c r="F78" t="s">
        <v>266</v>
      </c>
      <c r="G78" t="s">
        <v>56</v>
      </c>
      <c r="H78" t="s">
        <v>418</v>
      </c>
      <c r="I78" s="4">
        <v>15.96</v>
      </c>
      <c r="J78" s="4"/>
      <c r="K78" s="4">
        <v>15.96</v>
      </c>
      <c r="L78" s="7"/>
      <c r="M78" s="7"/>
      <c r="N78" s="7"/>
      <c r="O78" s="7"/>
      <c r="P78" s="7"/>
      <c r="Q78" s="7"/>
      <c r="R78" s="7"/>
      <c r="S78" s="7"/>
      <c r="T78" s="7"/>
      <c r="U78" s="7"/>
      <c r="V78" s="7"/>
      <c r="W78" s="7"/>
    </row>
    <row r="79" spans="1:23" x14ac:dyDescent="0.3">
      <c r="A79" s="5"/>
      <c r="D79" t="s">
        <v>419</v>
      </c>
      <c r="E79" t="s">
        <v>325</v>
      </c>
      <c r="F79" t="s">
        <v>322</v>
      </c>
      <c r="G79" t="s">
        <v>56</v>
      </c>
      <c r="H79" t="s">
        <v>418</v>
      </c>
      <c r="I79" s="4">
        <v>18.239999999999998</v>
      </c>
      <c r="J79" s="4"/>
      <c r="K79" s="4">
        <v>18.239999999999998</v>
      </c>
      <c r="L79" s="7"/>
      <c r="M79" s="7"/>
      <c r="N79" s="7"/>
      <c r="O79" s="7"/>
      <c r="P79" s="7"/>
      <c r="Q79" s="7"/>
      <c r="R79" s="7"/>
      <c r="S79" s="7"/>
      <c r="T79" s="7"/>
      <c r="U79" s="7"/>
      <c r="V79" s="7"/>
      <c r="W79" s="7"/>
    </row>
    <row r="80" spans="1:23" x14ac:dyDescent="0.3">
      <c r="A80" s="5"/>
      <c r="D80" t="s">
        <v>419</v>
      </c>
      <c r="E80" t="s">
        <v>325</v>
      </c>
      <c r="F80" t="s">
        <v>267</v>
      </c>
      <c r="G80" t="s">
        <v>56</v>
      </c>
      <c r="H80" t="s">
        <v>418</v>
      </c>
      <c r="I80" s="4"/>
      <c r="J80" s="4">
        <v>9.1199999999999992</v>
      </c>
      <c r="K80" s="4">
        <v>9.1199999999999992</v>
      </c>
      <c r="L80" s="7"/>
      <c r="M80" s="7"/>
      <c r="N80" s="7"/>
      <c r="O80" s="7"/>
      <c r="P80" s="7"/>
      <c r="Q80" s="7"/>
      <c r="R80" s="7"/>
      <c r="S80" s="7"/>
      <c r="T80" s="7"/>
      <c r="U80" s="7"/>
      <c r="V80" s="7"/>
      <c r="W80" s="7"/>
    </row>
    <row r="81" spans="1:23" x14ac:dyDescent="0.3">
      <c r="A81" s="5"/>
      <c r="D81" t="s">
        <v>103</v>
      </c>
      <c r="E81" t="s">
        <v>96</v>
      </c>
      <c r="F81" t="s">
        <v>266</v>
      </c>
      <c r="G81" t="s">
        <v>56</v>
      </c>
      <c r="H81" t="s">
        <v>418</v>
      </c>
      <c r="I81" s="4">
        <v>137.03</v>
      </c>
      <c r="J81" s="4"/>
      <c r="K81" s="4">
        <v>137.03</v>
      </c>
      <c r="L81" s="7"/>
      <c r="M81" s="7"/>
      <c r="N81" s="7"/>
      <c r="O81" s="7"/>
      <c r="P81" s="7"/>
      <c r="Q81" s="7"/>
      <c r="R81" s="7"/>
      <c r="S81" s="7"/>
      <c r="T81" s="7"/>
      <c r="U81" s="7"/>
      <c r="V81" s="7"/>
      <c r="W81" s="7"/>
    </row>
    <row r="82" spans="1:23" x14ac:dyDescent="0.3">
      <c r="A82" s="5"/>
      <c r="D82" t="s">
        <v>103</v>
      </c>
      <c r="E82" t="s">
        <v>96</v>
      </c>
      <c r="F82" t="s">
        <v>322</v>
      </c>
      <c r="G82" t="s">
        <v>56</v>
      </c>
      <c r="H82" t="s">
        <v>418</v>
      </c>
      <c r="I82" s="4">
        <v>141.38</v>
      </c>
      <c r="J82" s="4"/>
      <c r="K82" s="4">
        <v>141.38</v>
      </c>
      <c r="L82" s="7"/>
      <c r="M82" s="7"/>
      <c r="N82" s="7"/>
      <c r="O82" s="7"/>
      <c r="P82" s="7"/>
      <c r="Q82" s="7"/>
      <c r="R82" s="7"/>
      <c r="S82" s="7"/>
      <c r="T82" s="7"/>
      <c r="U82" s="7"/>
      <c r="V82" s="7"/>
      <c r="W82" s="7"/>
    </row>
    <row r="83" spans="1:23" x14ac:dyDescent="0.3">
      <c r="A83" s="5"/>
      <c r="D83" t="s">
        <v>103</v>
      </c>
      <c r="E83" t="s">
        <v>96</v>
      </c>
      <c r="F83" t="s">
        <v>267</v>
      </c>
      <c r="G83" t="s">
        <v>56</v>
      </c>
      <c r="H83" t="s">
        <v>418</v>
      </c>
      <c r="I83" s="4"/>
      <c r="J83" s="4">
        <v>146.81</v>
      </c>
      <c r="K83" s="4">
        <v>146.81</v>
      </c>
      <c r="L83" s="7"/>
      <c r="M83" s="7"/>
      <c r="N83" s="7"/>
      <c r="O83" s="7"/>
      <c r="P83" s="7"/>
      <c r="Q83" s="7"/>
      <c r="R83" s="7"/>
      <c r="S83" s="7"/>
      <c r="T83" s="7"/>
      <c r="U83" s="7"/>
      <c r="V83" s="7"/>
      <c r="W83" s="7"/>
    </row>
    <row r="84" spans="1:23" x14ac:dyDescent="0.3">
      <c r="A84" s="5"/>
      <c r="D84" t="s">
        <v>103</v>
      </c>
      <c r="E84" t="s">
        <v>96</v>
      </c>
      <c r="F84" t="s">
        <v>268</v>
      </c>
      <c r="G84" t="s">
        <v>56</v>
      </c>
      <c r="H84" t="s">
        <v>418</v>
      </c>
      <c r="I84" s="4"/>
      <c r="J84" s="4">
        <v>145.72999999999999</v>
      </c>
      <c r="K84" s="4">
        <v>145.72999999999999</v>
      </c>
      <c r="L84" s="7"/>
      <c r="M84" s="7"/>
      <c r="N84" s="7"/>
      <c r="O84" s="7"/>
      <c r="P84" s="7"/>
      <c r="Q84" s="7"/>
      <c r="R84" s="7"/>
      <c r="S84" s="7"/>
      <c r="T84" s="7"/>
      <c r="U84" s="7"/>
      <c r="V84" s="7"/>
      <c r="W84" s="7"/>
    </row>
    <row r="85" spans="1:23" x14ac:dyDescent="0.3">
      <c r="A85" s="5"/>
      <c r="B85" t="s">
        <v>114</v>
      </c>
      <c r="I85" s="4">
        <v>4982.6799999999994</v>
      </c>
      <c r="J85" s="4">
        <v>10614.37</v>
      </c>
      <c r="K85" s="4">
        <v>15597.049999999997</v>
      </c>
      <c r="L85" s="7"/>
      <c r="M85" s="7"/>
      <c r="N85" s="7"/>
      <c r="O85" s="7"/>
      <c r="P85" s="7"/>
      <c r="Q85" s="7"/>
      <c r="R85" s="7"/>
      <c r="S85" s="7"/>
      <c r="T85" s="7"/>
      <c r="U85" s="7"/>
      <c r="V85" s="7"/>
      <c r="W85" s="7"/>
    </row>
    <row r="86" spans="1:23" x14ac:dyDescent="0.3">
      <c r="A86" s="5"/>
      <c r="B86" t="s">
        <v>77</v>
      </c>
      <c r="C86" t="s">
        <v>68</v>
      </c>
      <c r="D86" t="s">
        <v>86</v>
      </c>
      <c r="E86" t="s">
        <v>69</v>
      </c>
      <c r="F86" t="s">
        <v>328</v>
      </c>
      <c r="G86" t="s">
        <v>51</v>
      </c>
      <c r="H86" t="s">
        <v>418</v>
      </c>
      <c r="I86" s="4">
        <v>1625</v>
      </c>
      <c r="J86" s="4"/>
      <c r="K86" s="4">
        <v>1625</v>
      </c>
      <c r="L86" s="7"/>
      <c r="M86" s="7"/>
      <c r="N86" s="7"/>
      <c r="O86" s="7"/>
      <c r="P86" s="7"/>
      <c r="Q86" s="7"/>
      <c r="R86" s="7"/>
      <c r="S86" s="7"/>
      <c r="T86" s="7"/>
      <c r="U86" s="7"/>
      <c r="V86" s="7"/>
      <c r="W86" s="7"/>
    </row>
    <row r="87" spans="1:23" x14ac:dyDescent="0.3">
      <c r="A87" s="5"/>
      <c r="D87" t="s">
        <v>86</v>
      </c>
      <c r="E87" t="s">
        <v>69</v>
      </c>
      <c r="F87" t="s">
        <v>329</v>
      </c>
      <c r="G87" t="s">
        <v>51</v>
      </c>
      <c r="H87" t="s">
        <v>418</v>
      </c>
      <c r="I87" s="4">
        <v>1575</v>
      </c>
      <c r="J87" s="4"/>
      <c r="K87" s="4">
        <v>1575</v>
      </c>
      <c r="L87" s="7"/>
      <c r="M87" s="7"/>
      <c r="N87" s="7"/>
      <c r="O87" s="7"/>
      <c r="P87" s="7"/>
      <c r="Q87" s="7"/>
      <c r="R87" s="7"/>
      <c r="S87" s="7"/>
      <c r="T87" s="7"/>
      <c r="U87" s="7"/>
      <c r="V87" s="7"/>
      <c r="W87" s="7"/>
    </row>
    <row r="88" spans="1:23" x14ac:dyDescent="0.3">
      <c r="A88" s="5"/>
      <c r="D88" t="s">
        <v>86</v>
      </c>
      <c r="E88" t="s">
        <v>69</v>
      </c>
      <c r="F88" t="s">
        <v>326</v>
      </c>
      <c r="G88" t="s">
        <v>51</v>
      </c>
      <c r="H88" t="s">
        <v>418</v>
      </c>
      <c r="I88" s="4"/>
      <c r="J88" s="4">
        <v>1687.5</v>
      </c>
      <c r="K88" s="4">
        <v>1687.5</v>
      </c>
      <c r="L88" s="7"/>
      <c r="M88" s="7"/>
      <c r="N88" s="7"/>
      <c r="O88" s="7"/>
      <c r="P88" s="7"/>
      <c r="Q88" s="7"/>
      <c r="R88" s="7"/>
      <c r="S88" s="7"/>
      <c r="T88" s="7"/>
      <c r="U88" s="7"/>
      <c r="V88" s="7"/>
      <c r="W88" s="7"/>
    </row>
    <row r="89" spans="1:23" x14ac:dyDescent="0.3">
      <c r="A89" s="5"/>
      <c r="D89" t="s">
        <v>86</v>
      </c>
      <c r="E89" t="s">
        <v>69</v>
      </c>
      <c r="F89" t="s">
        <v>327</v>
      </c>
      <c r="G89" t="s">
        <v>51</v>
      </c>
      <c r="H89" t="s">
        <v>418</v>
      </c>
      <c r="I89" s="4"/>
      <c r="J89" s="4">
        <v>1675</v>
      </c>
      <c r="K89" s="4">
        <v>1675</v>
      </c>
      <c r="L89" s="7"/>
      <c r="M89" s="7"/>
      <c r="N89" s="7"/>
      <c r="O89" s="7"/>
      <c r="P89" s="7"/>
      <c r="Q89" s="7"/>
      <c r="R89" s="7"/>
      <c r="S89" s="7"/>
      <c r="T89" s="7"/>
      <c r="U89" s="7"/>
      <c r="V89" s="7"/>
      <c r="W89" s="7"/>
    </row>
    <row r="90" spans="1:23" x14ac:dyDescent="0.3">
      <c r="A90" s="5"/>
      <c r="D90" t="s">
        <v>392</v>
      </c>
      <c r="E90" t="s">
        <v>204</v>
      </c>
      <c r="F90" t="s">
        <v>328</v>
      </c>
      <c r="G90" t="s">
        <v>51</v>
      </c>
      <c r="H90" t="s">
        <v>418</v>
      </c>
      <c r="I90" s="4">
        <v>480</v>
      </c>
      <c r="J90" s="4"/>
      <c r="K90" s="4">
        <v>480</v>
      </c>
      <c r="L90" s="7"/>
      <c r="M90" s="7"/>
      <c r="N90" s="7"/>
      <c r="O90" s="7"/>
      <c r="P90" s="7"/>
      <c r="Q90" s="7"/>
      <c r="R90" s="7"/>
      <c r="S90" s="7"/>
      <c r="T90" s="7"/>
      <c r="U90" s="7"/>
      <c r="V90" s="7"/>
      <c r="W90" s="7"/>
    </row>
    <row r="91" spans="1:23" x14ac:dyDescent="0.3">
      <c r="A91" s="5"/>
      <c r="D91" t="s">
        <v>392</v>
      </c>
      <c r="E91" t="s">
        <v>204</v>
      </c>
      <c r="F91" t="s">
        <v>329</v>
      </c>
      <c r="G91" t="s">
        <v>51</v>
      </c>
      <c r="H91" t="s">
        <v>418</v>
      </c>
      <c r="I91" s="4">
        <v>420</v>
      </c>
      <c r="J91" s="4"/>
      <c r="K91" s="4">
        <v>420</v>
      </c>
      <c r="L91" s="7"/>
      <c r="M91" s="7"/>
      <c r="N91" s="7"/>
      <c r="O91" s="7"/>
      <c r="P91" s="7"/>
      <c r="Q91" s="7"/>
      <c r="R91" s="7"/>
      <c r="S91" s="7"/>
      <c r="T91" s="7"/>
      <c r="U91" s="7"/>
      <c r="V91" s="7"/>
      <c r="W91" s="7"/>
    </row>
    <row r="92" spans="1:23" x14ac:dyDescent="0.3">
      <c r="A92" s="5"/>
      <c r="D92" t="s">
        <v>392</v>
      </c>
      <c r="E92" t="s">
        <v>204</v>
      </c>
      <c r="F92" t="s">
        <v>326</v>
      </c>
      <c r="G92" t="s">
        <v>51</v>
      </c>
      <c r="H92" t="s">
        <v>418</v>
      </c>
      <c r="I92" s="4"/>
      <c r="J92" s="4">
        <v>240</v>
      </c>
      <c r="K92" s="4">
        <v>240</v>
      </c>
      <c r="L92" s="7"/>
      <c r="M92" s="7"/>
      <c r="N92" s="7"/>
      <c r="O92" s="7"/>
      <c r="P92" s="7"/>
      <c r="Q92" s="7"/>
      <c r="R92" s="7"/>
      <c r="S92" s="7"/>
      <c r="T92" s="7"/>
      <c r="U92" s="7"/>
      <c r="V92" s="7"/>
      <c r="W92" s="7"/>
    </row>
    <row r="93" spans="1:23" x14ac:dyDescent="0.3">
      <c r="A93" s="5"/>
      <c r="B93" t="s">
        <v>115</v>
      </c>
      <c r="I93" s="4">
        <v>4100</v>
      </c>
      <c r="J93" s="4">
        <v>3602.5</v>
      </c>
      <c r="K93" s="4">
        <v>7702.5</v>
      </c>
      <c r="L93" s="7"/>
      <c r="M93" s="7"/>
      <c r="N93" s="7"/>
      <c r="O93" s="7"/>
      <c r="P93" s="7"/>
      <c r="Q93" s="7"/>
      <c r="R93" s="7"/>
      <c r="S93" s="7"/>
      <c r="T93" s="7"/>
      <c r="U93" s="7"/>
      <c r="V93" s="7"/>
      <c r="W93" s="7"/>
    </row>
    <row r="94" spans="1:23" x14ac:dyDescent="0.3">
      <c r="A94" s="5"/>
      <c r="B94" t="s">
        <v>80</v>
      </c>
      <c r="C94" t="s">
        <v>37</v>
      </c>
      <c r="D94" t="s">
        <v>90</v>
      </c>
      <c r="E94" t="s">
        <v>38</v>
      </c>
      <c r="F94" t="s">
        <v>344</v>
      </c>
      <c r="G94" t="s">
        <v>40</v>
      </c>
      <c r="H94" t="s">
        <v>418</v>
      </c>
      <c r="I94" s="4">
        <v>130.01</v>
      </c>
      <c r="J94" s="4"/>
      <c r="K94" s="4">
        <v>130.01</v>
      </c>
      <c r="L94" s="7"/>
      <c r="M94" s="7"/>
      <c r="N94" s="7"/>
      <c r="O94" s="7"/>
      <c r="P94" s="7"/>
      <c r="Q94" s="7"/>
      <c r="R94" s="7"/>
      <c r="S94" s="7"/>
      <c r="T94" s="7"/>
      <c r="U94" s="7"/>
      <c r="V94" s="7"/>
      <c r="W94" s="7"/>
    </row>
    <row r="95" spans="1:23" x14ac:dyDescent="0.3">
      <c r="A95" s="5"/>
      <c r="D95" t="s">
        <v>90</v>
      </c>
      <c r="E95" t="s">
        <v>38</v>
      </c>
      <c r="F95" t="s">
        <v>345</v>
      </c>
      <c r="G95" t="s">
        <v>40</v>
      </c>
      <c r="H95" t="s">
        <v>418</v>
      </c>
      <c r="I95" s="4">
        <v>256.85000000000002</v>
      </c>
      <c r="J95" s="4"/>
      <c r="K95" s="4">
        <v>256.85000000000002</v>
      </c>
      <c r="L95" s="7"/>
      <c r="M95" s="7"/>
      <c r="N95" s="7"/>
      <c r="O95" s="7"/>
      <c r="P95" s="7"/>
      <c r="Q95" s="7"/>
      <c r="R95" s="7"/>
      <c r="S95" s="7"/>
      <c r="T95" s="7"/>
      <c r="U95" s="7"/>
      <c r="V95" s="7"/>
      <c r="W95" s="7"/>
    </row>
    <row r="96" spans="1:23" x14ac:dyDescent="0.3">
      <c r="A96" s="5"/>
      <c r="D96" t="s">
        <v>90</v>
      </c>
      <c r="E96" t="s">
        <v>38</v>
      </c>
      <c r="F96" t="s">
        <v>346</v>
      </c>
      <c r="G96" t="s">
        <v>40</v>
      </c>
      <c r="H96" t="s">
        <v>418</v>
      </c>
      <c r="I96" s="4">
        <v>308.16000000000003</v>
      </c>
      <c r="J96" s="4"/>
      <c r="K96" s="4">
        <v>308.16000000000003</v>
      </c>
      <c r="L96" s="7"/>
      <c r="M96" s="7"/>
      <c r="N96" s="7"/>
      <c r="O96" s="7"/>
      <c r="P96" s="7"/>
      <c r="Q96" s="7"/>
      <c r="R96" s="7"/>
      <c r="S96" s="7"/>
      <c r="T96" s="7"/>
      <c r="U96" s="7"/>
      <c r="V96" s="7"/>
      <c r="W96" s="7"/>
    </row>
    <row r="97" spans="1:23" x14ac:dyDescent="0.3">
      <c r="A97" s="5"/>
      <c r="D97" t="s">
        <v>394</v>
      </c>
      <c r="E97" t="s">
        <v>249</v>
      </c>
      <c r="F97" t="s">
        <v>342</v>
      </c>
      <c r="G97" t="s">
        <v>368</v>
      </c>
      <c r="H97" t="s">
        <v>418</v>
      </c>
      <c r="I97" s="4">
        <v>127.5</v>
      </c>
      <c r="J97" s="4"/>
      <c r="K97" s="4">
        <v>127.5</v>
      </c>
      <c r="L97" s="7"/>
      <c r="M97" s="7"/>
      <c r="N97" s="7"/>
      <c r="O97" s="7"/>
      <c r="P97" s="7"/>
      <c r="Q97" s="7"/>
      <c r="R97" s="7"/>
      <c r="S97" s="7"/>
      <c r="T97" s="7"/>
      <c r="U97" s="7"/>
      <c r="V97" s="7"/>
      <c r="W97" s="7"/>
    </row>
    <row r="98" spans="1:23" x14ac:dyDescent="0.3">
      <c r="A98" s="5"/>
      <c r="D98" t="s">
        <v>91</v>
      </c>
      <c r="E98" t="s">
        <v>42</v>
      </c>
      <c r="F98" t="s">
        <v>340</v>
      </c>
      <c r="G98" t="s">
        <v>34</v>
      </c>
      <c r="H98" t="s">
        <v>418</v>
      </c>
      <c r="I98" s="4">
        <v>995</v>
      </c>
      <c r="J98" s="4"/>
      <c r="K98" s="4">
        <v>995</v>
      </c>
      <c r="L98" s="7"/>
      <c r="M98" s="7"/>
      <c r="N98" s="7"/>
      <c r="O98" s="7"/>
      <c r="P98" s="7"/>
      <c r="Q98" s="7"/>
      <c r="R98" s="7"/>
      <c r="S98" s="7"/>
      <c r="T98" s="7"/>
      <c r="U98" s="7"/>
      <c r="V98" s="7"/>
      <c r="W98" s="7"/>
    </row>
    <row r="99" spans="1:23" x14ac:dyDescent="0.3">
      <c r="A99" s="5"/>
      <c r="D99" t="s">
        <v>91</v>
      </c>
      <c r="E99" t="s">
        <v>42</v>
      </c>
      <c r="F99" t="s">
        <v>345</v>
      </c>
      <c r="G99" t="s">
        <v>40</v>
      </c>
      <c r="H99" t="s">
        <v>418</v>
      </c>
      <c r="I99" s="4">
        <v>411.75</v>
      </c>
      <c r="J99" s="4"/>
      <c r="K99" s="4">
        <v>411.75</v>
      </c>
      <c r="L99" s="7"/>
      <c r="M99" s="7"/>
      <c r="N99" s="7"/>
      <c r="O99" s="7"/>
      <c r="P99" s="7"/>
      <c r="Q99" s="7"/>
      <c r="R99" s="7"/>
      <c r="S99" s="7"/>
      <c r="T99" s="7"/>
      <c r="U99" s="7"/>
      <c r="V99" s="7"/>
      <c r="W99" s="7"/>
    </row>
    <row r="100" spans="1:23" x14ac:dyDescent="0.3">
      <c r="A100" s="5"/>
      <c r="D100" t="s">
        <v>91</v>
      </c>
      <c r="E100" t="s">
        <v>42</v>
      </c>
      <c r="F100" t="s">
        <v>347</v>
      </c>
      <c r="G100" t="s">
        <v>34</v>
      </c>
      <c r="H100" t="s">
        <v>418</v>
      </c>
      <c r="I100" s="4">
        <v>417</v>
      </c>
      <c r="J100" s="4"/>
      <c r="K100" s="4">
        <v>417</v>
      </c>
      <c r="L100" s="7"/>
      <c r="M100" s="7"/>
      <c r="N100" s="7"/>
      <c r="O100" s="7"/>
      <c r="P100" s="7"/>
      <c r="Q100" s="7"/>
      <c r="R100" s="7"/>
      <c r="S100" s="7"/>
      <c r="T100" s="7"/>
      <c r="U100" s="7"/>
      <c r="V100" s="7"/>
      <c r="W100" s="7"/>
    </row>
    <row r="101" spans="1:23" x14ac:dyDescent="0.3">
      <c r="A101" s="5"/>
      <c r="D101" t="s">
        <v>91</v>
      </c>
      <c r="E101" t="s">
        <v>42</v>
      </c>
      <c r="F101" t="s">
        <v>335</v>
      </c>
      <c r="G101" t="s">
        <v>40</v>
      </c>
      <c r="H101" t="s">
        <v>418</v>
      </c>
      <c r="I101" s="4"/>
      <c r="J101" s="4">
        <v>178.5</v>
      </c>
      <c r="K101" s="4">
        <v>178.5</v>
      </c>
      <c r="L101" s="7"/>
      <c r="M101" s="7"/>
      <c r="N101" s="7"/>
      <c r="O101" s="7"/>
      <c r="P101" s="7"/>
      <c r="Q101" s="7"/>
      <c r="R101" s="7"/>
      <c r="S101" s="7"/>
      <c r="T101" s="7"/>
      <c r="U101" s="7"/>
      <c r="V101" s="7"/>
      <c r="W101" s="7"/>
    </row>
    <row r="102" spans="1:23" x14ac:dyDescent="0.3">
      <c r="A102" s="5"/>
      <c r="B102" t="s">
        <v>116</v>
      </c>
      <c r="I102" s="4">
        <v>2646.27</v>
      </c>
      <c r="J102" s="4">
        <v>178.5</v>
      </c>
      <c r="K102" s="4">
        <v>2824.77</v>
      </c>
      <c r="L102" s="7"/>
      <c r="M102" s="7"/>
      <c r="N102" s="7"/>
      <c r="O102" s="7"/>
      <c r="P102" s="7"/>
      <c r="Q102" s="7"/>
      <c r="R102" s="7"/>
      <c r="S102" s="7"/>
      <c r="T102" s="7"/>
      <c r="U102" s="7"/>
      <c r="V102" s="7"/>
      <c r="W102" s="7"/>
    </row>
    <row r="103" spans="1:23" x14ac:dyDescent="0.3">
      <c r="A103" s="5"/>
      <c r="B103" t="s">
        <v>79</v>
      </c>
      <c r="C103" t="s">
        <v>45</v>
      </c>
      <c r="D103" t="s">
        <v>420</v>
      </c>
      <c r="E103" t="s">
        <v>319</v>
      </c>
      <c r="F103" t="s">
        <v>320</v>
      </c>
      <c r="G103" t="s">
        <v>40</v>
      </c>
      <c r="H103" t="s">
        <v>418</v>
      </c>
      <c r="I103" s="4">
        <v>74.2</v>
      </c>
      <c r="J103" s="4"/>
      <c r="K103" s="4">
        <v>74.2</v>
      </c>
      <c r="L103" s="7"/>
      <c r="M103" s="7"/>
      <c r="N103" s="7"/>
      <c r="O103" s="7"/>
      <c r="P103" s="7"/>
      <c r="Q103" s="7"/>
      <c r="R103" s="7"/>
      <c r="S103" s="7"/>
      <c r="T103" s="7"/>
      <c r="U103" s="7"/>
      <c r="V103" s="7"/>
      <c r="W103" s="7"/>
    </row>
    <row r="104" spans="1:23" x14ac:dyDescent="0.3">
      <c r="A104" s="5"/>
      <c r="D104" t="s">
        <v>420</v>
      </c>
      <c r="E104" t="s">
        <v>319</v>
      </c>
      <c r="F104" t="s">
        <v>316</v>
      </c>
      <c r="G104" t="s">
        <v>40</v>
      </c>
      <c r="H104" t="s">
        <v>418</v>
      </c>
      <c r="I104" s="4"/>
      <c r="J104" s="4">
        <v>74.2</v>
      </c>
      <c r="K104" s="4">
        <v>74.2</v>
      </c>
      <c r="L104" s="7"/>
      <c r="M104" s="7"/>
      <c r="N104" s="7"/>
      <c r="O104" s="7"/>
      <c r="P104" s="7"/>
      <c r="Q104" s="7"/>
      <c r="R104" s="7"/>
      <c r="S104" s="7"/>
      <c r="T104" s="7"/>
      <c r="U104" s="7"/>
      <c r="V104" s="7"/>
      <c r="W104" s="7"/>
    </row>
    <row r="105" spans="1:23" x14ac:dyDescent="0.3">
      <c r="A105" s="5"/>
      <c r="D105" t="s">
        <v>421</v>
      </c>
      <c r="E105" t="s">
        <v>315</v>
      </c>
      <c r="F105" t="s">
        <v>313</v>
      </c>
      <c r="G105" t="s">
        <v>72</v>
      </c>
      <c r="H105" t="s">
        <v>418</v>
      </c>
      <c r="I105" s="4"/>
      <c r="J105" s="4">
        <v>72.459999999999994</v>
      </c>
      <c r="K105" s="4">
        <v>72.459999999999994</v>
      </c>
      <c r="L105" s="7"/>
      <c r="M105" s="7"/>
      <c r="N105" s="7"/>
      <c r="O105" s="7"/>
      <c r="P105" s="7"/>
      <c r="Q105" s="7"/>
      <c r="R105" s="7"/>
      <c r="S105" s="7"/>
      <c r="T105" s="7"/>
      <c r="U105" s="7"/>
      <c r="V105" s="7"/>
      <c r="W105" s="7"/>
    </row>
    <row r="106" spans="1:23" x14ac:dyDescent="0.3">
      <c r="A106" s="5"/>
      <c r="D106" t="s">
        <v>422</v>
      </c>
      <c r="E106" t="s">
        <v>356</v>
      </c>
      <c r="F106" t="s">
        <v>365</v>
      </c>
      <c r="G106" t="s">
        <v>40</v>
      </c>
      <c r="H106" t="s">
        <v>418</v>
      </c>
      <c r="I106" s="4">
        <v>57176.71</v>
      </c>
      <c r="J106" s="4"/>
      <c r="K106" s="4">
        <v>57176.71</v>
      </c>
      <c r="L106" s="7"/>
      <c r="M106" s="7"/>
      <c r="N106" s="7"/>
      <c r="O106" s="7"/>
      <c r="P106" s="7"/>
      <c r="Q106" s="7"/>
      <c r="R106" s="7"/>
      <c r="S106" s="7"/>
      <c r="T106" s="7"/>
      <c r="U106" s="7"/>
      <c r="V106" s="7"/>
      <c r="W106" s="7"/>
    </row>
    <row r="107" spans="1:23" x14ac:dyDescent="0.3">
      <c r="A107" s="5"/>
      <c r="D107" t="s">
        <v>422</v>
      </c>
      <c r="E107" t="s">
        <v>356</v>
      </c>
      <c r="F107" t="s">
        <v>354</v>
      </c>
      <c r="G107" t="s">
        <v>65</v>
      </c>
      <c r="H107" t="s">
        <v>418</v>
      </c>
      <c r="I107" s="4"/>
      <c r="J107" s="4">
        <v>0</v>
      </c>
      <c r="K107" s="4">
        <v>0</v>
      </c>
      <c r="L107" s="7"/>
      <c r="M107" s="7"/>
      <c r="N107" s="7"/>
      <c r="O107" s="7"/>
      <c r="P107" s="7"/>
      <c r="Q107" s="7"/>
      <c r="R107" s="7"/>
      <c r="S107" s="7"/>
      <c r="T107" s="7"/>
      <c r="U107" s="7"/>
      <c r="V107" s="7"/>
      <c r="W107" s="7"/>
    </row>
    <row r="108" spans="1:23" x14ac:dyDescent="0.3">
      <c r="A108" s="5"/>
      <c r="D108" t="s">
        <v>422</v>
      </c>
      <c r="E108" t="s">
        <v>356</v>
      </c>
      <c r="F108" t="s">
        <v>357</v>
      </c>
      <c r="G108" t="s">
        <v>359</v>
      </c>
      <c r="H108" t="s">
        <v>418</v>
      </c>
      <c r="I108" s="4"/>
      <c r="J108" s="4">
        <v>0</v>
      </c>
      <c r="K108" s="4">
        <v>0</v>
      </c>
      <c r="L108" s="7"/>
      <c r="M108" s="7"/>
      <c r="N108" s="7"/>
      <c r="O108" s="7"/>
      <c r="P108" s="7"/>
      <c r="Q108" s="7"/>
      <c r="R108" s="7"/>
      <c r="S108" s="7"/>
      <c r="T108" s="7"/>
      <c r="U108" s="7"/>
      <c r="V108" s="7"/>
      <c r="W108" s="7"/>
    </row>
    <row r="109" spans="1:23" x14ac:dyDescent="0.3">
      <c r="A109" s="5"/>
      <c r="D109" t="s">
        <v>422</v>
      </c>
      <c r="E109" t="s">
        <v>356</v>
      </c>
      <c r="F109" t="s">
        <v>360</v>
      </c>
      <c r="G109" t="s">
        <v>362</v>
      </c>
      <c r="H109" t="s">
        <v>418</v>
      </c>
      <c r="I109" s="4"/>
      <c r="J109" s="4">
        <v>0</v>
      </c>
      <c r="K109" s="4">
        <v>0</v>
      </c>
      <c r="L109" s="7"/>
      <c r="M109" s="7"/>
      <c r="N109" s="7"/>
      <c r="O109" s="7"/>
      <c r="P109" s="7"/>
      <c r="Q109" s="7"/>
      <c r="R109" s="7"/>
      <c r="S109" s="7"/>
      <c r="T109" s="7"/>
      <c r="U109" s="7"/>
      <c r="V109" s="7"/>
      <c r="W109" s="7"/>
    </row>
    <row r="110" spans="1:23" x14ac:dyDescent="0.3">
      <c r="A110" s="5"/>
      <c r="D110" t="s">
        <v>422</v>
      </c>
      <c r="E110" t="s">
        <v>356</v>
      </c>
      <c r="F110" t="s">
        <v>363</v>
      </c>
      <c r="G110" t="s">
        <v>40</v>
      </c>
      <c r="H110" t="s">
        <v>418</v>
      </c>
      <c r="I110" s="4"/>
      <c r="J110" s="4">
        <v>31818.880000000001</v>
      </c>
      <c r="K110" s="4">
        <v>31818.880000000001</v>
      </c>
      <c r="L110" s="7"/>
      <c r="M110" s="7"/>
      <c r="N110" s="7"/>
      <c r="O110" s="7"/>
      <c r="P110" s="7"/>
      <c r="Q110" s="7"/>
      <c r="R110" s="7"/>
      <c r="S110" s="7"/>
      <c r="T110" s="7"/>
      <c r="U110" s="7"/>
      <c r="V110" s="7"/>
      <c r="W110" s="7"/>
    </row>
    <row r="111" spans="1:23" x14ac:dyDescent="0.3">
      <c r="A111" s="5"/>
      <c r="D111" t="s">
        <v>422</v>
      </c>
      <c r="E111" t="s">
        <v>356</v>
      </c>
      <c r="F111" t="s">
        <v>364</v>
      </c>
      <c r="G111" t="s">
        <v>134</v>
      </c>
      <c r="H111" t="s">
        <v>418</v>
      </c>
      <c r="I111" s="4"/>
      <c r="J111" s="4">
        <v>33682.42</v>
      </c>
      <c r="K111" s="4">
        <v>33682.42</v>
      </c>
      <c r="L111" s="7"/>
      <c r="M111" s="7"/>
      <c r="N111" s="7"/>
      <c r="O111" s="7"/>
      <c r="P111" s="7"/>
      <c r="Q111" s="7"/>
      <c r="R111" s="7"/>
      <c r="S111" s="7"/>
      <c r="T111" s="7"/>
      <c r="U111" s="7"/>
      <c r="V111" s="7"/>
      <c r="W111" s="7"/>
    </row>
    <row r="112" spans="1:23" x14ac:dyDescent="0.3">
      <c r="A112" s="5"/>
      <c r="D112" t="s">
        <v>89</v>
      </c>
      <c r="E112" t="s">
        <v>73</v>
      </c>
      <c r="F112" t="s">
        <v>305</v>
      </c>
      <c r="G112" t="s">
        <v>40</v>
      </c>
      <c r="H112" t="s">
        <v>418</v>
      </c>
      <c r="I112" s="4">
        <v>105.3</v>
      </c>
      <c r="J112" s="4"/>
      <c r="K112" s="4">
        <v>105.3</v>
      </c>
      <c r="L112" s="7"/>
      <c r="M112" s="7"/>
      <c r="N112" s="7"/>
      <c r="O112" s="7"/>
      <c r="P112" s="7"/>
      <c r="Q112" s="7"/>
      <c r="R112" s="7"/>
      <c r="S112" s="7"/>
      <c r="T112" s="7"/>
      <c r="U112" s="7"/>
      <c r="V112" s="7"/>
      <c r="W112" s="7"/>
    </row>
    <row r="113" spans="1:23" x14ac:dyDescent="0.3">
      <c r="A113" s="5"/>
      <c r="D113" t="s">
        <v>89</v>
      </c>
      <c r="E113" t="s">
        <v>73</v>
      </c>
      <c r="F113" t="s">
        <v>306</v>
      </c>
      <c r="G113" t="s">
        <v>40</v>
      </c>
      <c r="H113" t="s">
        <v>418</v>
      </c>
      <c r="I113" s="4">
        <v>126</v>
      </c>
      <c r="J113" s="4"/>
      <c r="K113" s="4">
        <v>126</v>
      </c>
      <c r="L113" s="7"/>
      <c r="M113" s="7"/>
      <c r="N113" s="7"/>
      <c r="O113" s="7"/>
      <c r="P113" s="7"/>
      <c r="Q113" s="7"/>
      <c r="R113" s="7"/>
      <c r="S113" s="7"/>
      <c r="T113" s="7"/>
      <c r="U113" s="7"/>
      <c r="V113" s="7"/>
      <c r="W113" s="7"/>
    </row>
    <row r="114" spans="1:23" x14ac:dyDescent="0.3">
      <c r="A114" s="5"/>
      <c r="D114" t="s">
        <v>89</v>
      </c>
      <c r="E114" t="s">
        <v>73</v>
      </c>
      <c r="F114" t="s">
        <v>307</v>
      </c>
      <c r="G114" t="s">
        <v>40</v>
      </c>
      <c r="H114" t="s">
        <v>418</v>
      </c>
      <c r="I114" s="4">
        <v>65.7</v>
      </c>
      <c r="J114" s="4"/>
      <c r="K114" s="4">
        <v>65.7</v>
      </c>
      <c r="L114" s="7"/>
      <c r="M114" s="7"/>
      <c r="N114" s="7"/>
      <c r="O114" s="7"/>
      <c r="P114" s="7"/>
      <c r="Q114" s="7"/>
      <c r="R114" s="7"/>
      <c r="S114" s="7"/>
      <c r="T114" s="7"/>
      <c r="U114" s="7"/>
      <c r="V114" s="7"/>
      <c r="W114" s="7"/>
    </row>
    <row r="115" spans="1:23" x14ac:dyDescent="0.3">
      <c r="A115" s="5"/>
      <c r="D115" t="s">
        <v>89</v>
      </c>
      <c r="E115" t="s">
        <v>73</v>
      </c>
      <c r="F115" t="s">
        <v>308</v>
      </c>
      <c r="G115" t="s">
        <v>40</v>
      </c>
      <c r="H115" t="s">
        <v>418</v>
      </c>
      <c r="I115" s="4">
        <v>348.89</v>
      </c>
      <c r="J115" s="4"/>
      <c r="K115" s="4">
        <v>348.89</v>
      </c>
      <c r="L115" s="7"/>
      <c r="M115" s="7"/>
      <c r="N115" s="7"/>
      <c r="O115" s="7"/>
      <c r="P115" s="7"/>
      <c r="Q115" s="7"/>
      <c r="R115" s="7"/>
      <c r="S115" s="7"/>
      <c r="T115" s="7"/>
      <c r="U115" s="7"/>
      <c r="V115" s="7"/>
      <c r="W115" s="7"/>
    </row>
    <row r="116" spans="1:23" x14ac:dyDescent="0.3">
      <c r="A116" s="5"/>
      <c r="D116" t="s">
        <v>89</v>
      </c>
      <c r="E116" t="s">
        <v>73</v>
      </c>
      <c r="F116" t="s">
        <v>310</v>
      </c>
      <c r="G116" t="s">
        <v>40</v>
      </c>
      <c r="H116" t="s">
        <v>418</v>
      </c>
      <c r="I116" s="4">
        <v>114.3</v>
      </c>
      <c r="J116" s="4"/>
      <c r="K116" s="4">
        <v>114.3</v>
      </c>
      <c r="L116" s="7"/>
      <c r="M116" s="7"/>
      <c r="N116" s="7"/>
      <c r="O116" s="7"/>
      <c r="P116" s="7"/>
      <c r="Q116" s="7"/>
      <c r="R116" s="7"/>
      <c r="S116" s="7"/>
      <c r="T116" s="7"/>
      <c r="U116" s="7"/>
      <c r="V116" s="7"/>
      <c r="W116" s="7"/>
    </row>
    <row r="117" spans="1:23" x14ac:dyDescent="0.3">
      <c r="A117" s="5"/>
      <c r="D117" t="s">
        <v>89</v>
      </c>
      <c r="E117" t="s">
        <v>73</v>
      </c>
      <c r="F117" t="s">
        <v>311</v>
      </c>
      <c r="G117" t="s">
        <v>40</v>
      </c>
      <c r="H117" t="s">
        <v>418</v>
      </c>
      <c r="I117" s="4">
        <v>77.400000000000006</v>
      </c>
      <c r="J117" s="4"/>
      <c r="K117" s="4">
        <v>77.400000000000006</v>
      </c>
      <c r="L117" s="7"/>
      <c r="M117" s="7"/>
      <c r="N117" s="7"/>
      <c r="O117" s="7"/>
      <c r="P117" s="7"/>
      <c r="Q117" s="7"/>
      <c r="R117" s="7"/>
      <c r="S117" s="7"/>
      <c r="T117" s="7"/>
      <c r="U117" s="7"/>
      <c r="V117" s="7"/>
      <c r="W117" s="7"/>
    </row>
    <row r="118" spans="1:23" x14ac:dyDescent="0.3">
      <c r="A118" s="5"/>
      <c r="D118" t="s">
        <v>89</v>
      </c>
      <c r="E118" t="s">
        <v>73</v>
      </c>
      <c r="F118" t="s">
        <v>312</v>
      </c>
      <c r="G118" t="s">
        <v>40</v>
      </c>
      <c r="H118" t="s">
        <v>418</v>
      </c>
      <c r="I118" s="4">
        <v>65.7</v>
      </c>
      <c r="J118" s="4"/>
      <c r="K118" s="4">
        <v>65.7</v>
      </c>
      <c r="L118" s="7"/>
      <c r="M118" s="7"/>
      <c r="N118" s="7"/>
      <c r="O118" s="7"/>
      <c r="P118" s="7"/>
      <c r="Q118" s="7"/>
      <c r="R118" s="7"/>
      <c r="S118" s="7"/>
      <c r="T118" s="7"/>
      <c r="U118" s="7"/>
      <c r="V118" s="7"/>
      <c r="W118" s="7"/>
    </row>
    <row r="119" spans="1:23" x14ac:dyDescent="0.3">
      <c r="A119" s="5"/>
      <c r="D119" t="s">
        <v>89</v>
      </c>
      <c r="E119" t="s">
        <v>73</v>
      </c>
      <c r="F119" t="s">
        <v>297</v>
      </c>
      <c r="G119" t="s">
        <v>40</v>
      </c>
      <c r="H119" t="s">
        <v>418</v>
      </c>
      <c r="I119" s="4"/>
      <c r="J119" s="4">
        <v>83.7</v>
      </c>
      <c r="K119" s="4">
        <v>83.7</v>
      </c>
      <c r="L119" s="7"/>
      <c r="M119" s="7"/>
      <c r="N119" s="7"/>
      <c r="O119" s="7"/>
      <c r="P119" s="7"/>
      <c r="Q119" s="7"/>
      <c r="R119" s="7"/>
      <c r="S119" s="7"/>
      <c r="T119" s="7"/>
      <c r="U119" s="7"/>
      <c r="V119" s="7"/>
      <c r="W119" s="7"/>
    </row>
    <row r="120" spans="1:23" x14ac:dyDescent="0.3">
      <c r="A120" s="5"/>
      <c r="D120" t="s">
        <v>89</v>
      </c>
      <c r="E120" t="s">
        <v>73</v>
      </c>
      <c r="F120" t="s">
        <v>302</v>
      </c>
      <c r="G120" t="s">
        <v>40</v>
      </c>
      <c r="H120" t="s">
        <v>418</v>
      </c>
      <c r="I120" s="4"/>
      <c r="J120" s="4">
        <v>82.8</v>
      </c>
      <c r="K120" s="4">
        <v>82.8</v>
      </c>
      <c r="L120" s="7"/>
      <c r="M120" s="7"/>
      <c r="N120" s="7"/>
      <c r="O120" s="7"/>
      <c r="P120" s="7"/>
      <c r="Q120" s="7"/>
      <c r="R120" s="7"/>
      <c r="S120" s="7"/>
      <c r="T120" s="7"/>
      <c r="U120" s="7"/>
      <c r="V120" s="7"/>
      <c r="W120" s="7"/>
    </row>
    <row r="121" spans="1:23" x14ac:dyDescent="0.3">
      <c r="A121" s="5"/>
      <c r="D121" t="s">
        <v>89</v>
      </c>
      <c r="E121" t="s">
        <v>73</v>
      </c>
      <c r="F121" t="s">
        <v>303</v>
      </c>
      <c r="G121" t="s">
        <v>40</v>
      </c>
      <c r="H121" t="s">
        <v>418</v>
      </c>
      <c r="I121" s="4"/>
      <c r="J121" s="4">
        <v>32.880000000000003</v>
      </c>
      <c r="K121" s="4">
        <v>32.880000000000003</v>
      </c>
      <c r="L121" s="7"/>
      <c r="M121" s="7"/>
      <c r="N121" s="7"/>
      <c r="O121" s="7"/>
      <c r="P121" s="7"/>
      <c r="Q121" s="7"/>
      <c r="R121" s="7"/>
      <c r="S121" s="7"/>
      <c r="T121" s="7"/>
      <c r="U121" s="7"/>
      <c r="V121" s="7"/>
      <c r="W121" s="7"/>
    </row>
    <row r="122" spans="1:23" x14ac:dyDescent="0.3">
      <c r="A122" s="5"/>
      <c r="D122" t="s">
        <v>89</v>
      </c>
      <c r="E122" t="s">
        <v>73</v>
      </c>
      <c r="F122" t="s">
        <v>304</v>
      </c>
      <c r="G122" t="s">
        <v>40</v>
      </c>
      <c r="H122" t="s">
        <v>418</v>
      </c>
      <c r="I122" s="4"/>
      <c r="J122" s="4">
        <v>83.7</v>
      </c>
      <c r="K122" s="4">
        <v>83.7</v>
      </c>
      <c r="L122" s="7"/>
      <c r="M122" s="7"/>
      <c r="N122" s="7"/>
      <c r="O122" s="7"/>
      <c r="P122" s="7"/>
      <c r="Q122" s="7"/>
      <c r="R122" s="7"/>
      <c r="S122" s="7"/>
      <c r="T122" s="7"/>
      <c r="U122" s="7"/>
      <c r="V122" s="7"/>
      <c r="W122" s="7"/>
    </row>
    <row r="123" spans="1:23" x14ac:dyDescent="0.3">
      <c r="A123" s="5"/>
      <c r="D123" t="s">
        <v>92</v>
      </c>
      <c r="E123" t="s">
        <v>46</v>
      </c>
      <c r="F123" t="s">
        <v>338</v>
      </c>
      <c r="G123" t="s">
        <v>40</v>
      </c>
      <c r="H123" t="s">
        <v>418</v>
      </c>
      <c r="I123" s="4">
        <v>42.49</v>
      </c>
      <c r="J123" s="4"/>
      <c r="K123" s="4">
        <v>42.49</v>
      </c>
      <c r="L123" s="7"/>
      <c r="M123" s="7"/>
      <c r="N123" s="7"/>
      <c r="O123" s="7"/>
      <c r="P123" s="7"/>
      <c r="Q123" s="7"/>
      <c r="R123" s="7"/>
      <c r="S123" s="7"/>
      <c r="T123" s="7"/>
      <c r="U123" s="7"/>
      <c r="V123" s="7"/>
      <c r="W123" s="7"/>
    </row>
    <row r="124" spans="1:23" x14ac:dyDescent="0.3">
      <c r="A124" s="5"/>
      <c r="D124" t="s">
        <v>92</v>
      </c>
      <c r="E124" t="s">
        <v>46</v>
      </c>
      <c r="F124" t="s">
        <v>349</v>
      </c>
      <c r="G124" t="s">
        <v>43</v>
      </c>
      <c r="H124" t="s">
        <v>418</v>
      </c>
      <c r="I124" s="4">
        <v>109.99</v>
      </c>
      <c r="J124" s="4"/>
      <c r="K124" s="4">
        <v>109.99</v>
      </c>
      <c r="L124" s="7"/>
      <c r="M124" s="7"/>
      <c r="N124" s="7"/>
      <c r="O124" s="7"/>
      <c r="P124" s="7"/>
      <c r="Q124" s="7"/>
      <c r="R124" s="7"/>
      <c r="S124" s="7"/>
      <c r="T124" s="7"/>
      <c r="U124" s="7"/>
      <c r="V124" s="7"/>
      <c r="W124" s="7"/>
    </row>
    <row r="125" spans="1:23" x14ac:dyDescent="0.3">
      <c r="A125" s="5"/>
      <c r="D125" t="s">
        <v>423</v>
      </c>
      <c r="E125" t="s">
        <v>367</v>
      </c>
      <c r="F125" t="s">
        <v>335</v>
      </c>
      <c r="G125" t="s">
        <v>40</v>
      </c>
      <c r="H125" t="s">
        <v>418</v>
      </c>
      <c r="I125" s="4"/>
      <c r="J125" s="4">
        <v>92.14</v>
      </c>
      <c r="K125" s="4">
        <v>92.14</v>
      </c>
      <c r="L125" s="7"/>
      <c r="M125" s="7"/>
      <c r="N125" s="7"/>
      <c r="O125" s="7"/>
      <c r="P125" s="7"/>
      <c r="Q125" s="7"/>
      <c r="R125" s="7"/>
      <c r="S125" s="7"/>
      <c r="T125" s="7"/>
      <c r="U125" s="7"/>
      <c r="V125" s="7"/>
      <c r="W125" s="7"/>
    </row>
    <row r="126" spans="1:23" x14ac:dyDescent="0.3">
      <c r="A126" s="5"/>
      <c r="B126" t="s">
        <v>117</v>
      </c>
      <c r="I126" s="4">
        <v>58306.679999999993</v>
      </c>
      <c r="J126" s="4">
        <v>66023.179999999993</v>
      </c>
      <c r="K126" s="4">
        <v>124329.86</v>
      </c>
      <c r="L126" s="7"/>
      <c r="M126" s="7"/>
      <c r="N126" s="7"/>
      <c r="O126" s="7"/>
      <c r="P126" s="7"/>
      <c r="Q126" s="7"/>
      <c r="R126" s="7"/>
      <c r="S126" s="7"/>
      <c r="T126" s="7"/>
      <c r="U126" s="7"/>
      <c r="V126" s="7"/>
      <c r="W126" s="7"/>
    </row>
    <row r="127" spans="1:23" x14ac:dyDescent="0.3">
      <c r="A127" s="5"/>
      <c r="B127" t="s">
        <v>405</v>
      </c>
      <c r="C127" t="s">
        <v>264</v>
      </c>
      <c r="D127" t="s">
        <v>406</v>
      </c>
      <c r="E127" t="s">
        <v>265</v>
      </c>
      <c r="F127" t="s">
        <v>266</v>
      </c>
      <c r="G127" t="s">
        <v>263</v>
      </c>
      <c r="H127" t="s">
        <v>418</v>
      </c>
      <c r="I127" s="4">
        <v>117.35</v>
      </c>
      <c r="J127" s="4"/>
      <c r="K127" s="4">
        <v>117.35</v>
      </c>
      <c r="L127" s="7"/>
      <c r="M127" s="7"/>
      <c r="N127" s="7"/>
      <c r="O127" s="7"/>
      <c r="P127" s="7"/>
      <c r="Q127" s="7"/>
      <c r="R127" s="7"/>
      <c r="S127" s="7"/>
      <c r="T127" s="7"/>
      <c r="U127" s="7"/>
      <c r="V127" s="7"/>
      <c r="W127" s="7"/>
    </row>
    <row r="128" spans="1:23" x14ac:dyDescent="0.3">
      <c r="A128" s="5"/>
      <c r="D128" t="s">
        <v>406</v>
      </c>
      <c r="E128" t="s">
        <v>265</v>
      </c>
      <c r="F128" t="s">
        <v>305</v>
      </c>
      <c r="G128" t="s">
        <v>263</v>
      </c>
      <c r="H128" t="s">
        <v>418</v>
      </c>
      <c r="I128" s="4">
        <v>11.7</v>
      </c>
      <c r="J128" s="4"/>
      <c r="K128" s="4">
        <v>11.7</v>
      </c>
      <c r="L128" s="7"/>
      <c r="M128" s="7"/>
      <c r="N128" s="7"/>
      <c r="O128" s="7"/>
      <c r="P128" s="7"/>
      <c r="Q128" s="7"/>
      <c r="R128" s="7"/>
      <c r="S128" s="7"/>
      <c r="T128" s="7"/>
      <c r="U128" s="7"/>
      <c r="V128" s="7"/>
      <c r="W128" s="7"/>
    </row>
    <row r="129" spans="1:23" x14ac:dyDescent="0.3">
      <c r="A129" s="5"/>
      <c r="D129" t="s">
        <v>406</v>
      </c>
      <c r="E129" t="s">
        <v>265</v>
      </c>
      <c r="F129" t="s">
        <v>306</v>
      </c>
      <c r="G129" t="s">
        <v>263</v>
      </c>
      <c r="H129" t="s">
        <v>418</v>
      </c>
      <c r="I129" s="4">
        <v>14</v>
      </c>
      <c r="J129" s="4"/>
      <c r="K129" s="4">
        <v>14</v>
      </c>
      <c r="L129" s="7"/>
      <c r="M129" s="7"/>
      <c r="N129" s="7"/>
      <c r="O129" s="7"/>
      <c r="P129" s="7"/>
      <c r="Q129" s="7"/>
      <c r="R129" s="7"/>
      <c r="S129" s="7"/>
      <c r="T129" s="7"/>
      <c r="U129" s="7"/>
      <c r="V129" s="7"/>
      <c r="W129" s="7"/>
    </row>
    <row r="130" spans="1:23" x14ac:dyDescent="0.3">
      <c r="A130" s="5"/>
      <c r="D130" t="s">
        <v>406</v>
      </c>
      <c r="E130" t="s">
        <v>265</v>
      </c>
      <c r="F130" t="s">
        <v>307</v>
      </c>
      <c r="G130" t="s">
        <v>263</v>
      </c>
      <c r="H130" t="s">
        <v>418</v>
      </c>
      <c r="I130" s="4">
        <v>7.3</v>
      </c>
      <c r="J130" s="4"/>
      <c r="K130" s="4">
        <v>7.3</v>
      </c>
      <c r="L130" s="7"/>
      <c r="M130" s="7"/>
      <c r="N130" s="7"/>
      <c r="O130" s="7"/>
      <c r="P130" s="7"/>
      <c r="Q130" s="7"/>
      <c r="R130" s="7"/>
      <c r="S130" s="7"/>
      <c r="T130" s="7"/>
      <c r="U130" s="7"/>
      <c r="V130" s="7"/>
      <c r="W130" s="7"/>
    </row>
    <row r="131" spans="1:23" x14ac:dyDescent="0.3">
      <c r="A131" s="5"/>
      <c r="D131" t="s">
        <v>406</v>
      </c>
      <c r="E131" t="s">
        <v>265</v>
      </c>
      <c r="F131" t="s">
        <v>308</v>
      </c>
      <c r="G131" t="s">
        <v>263</v>
      </c>
      <c r="H131" t="s">
        <v>418</v>
      </c>
      <c r="I131" s="4">
        <v>38.76</v>
      </c>
      <c r="J131" s="4"/>
      <c r="K131" s="4">
        <v>38.76</v>
      </c>
      <c r="L131" s="7"/>
      <c r="M131" s="7"/>
      <c r="N131" s="7"/>
      <c r="O131" s="7"/>
      <c r="P131" s="7"/>
      <c r="Q131" s="7"/>
      <c r="R131" s="7"/>
      <c r="S131" s="7"/>
      <c r="T131" s="7"/>
      <c r="U131" s="7"/>
      <c r="V131" s="7"/>
      <c r="W131" s="7"/>
    </row>
    <row r="132" spans="1:23" x14ac:dyDescent="0.3">
      <c r="A132" s="5"/>
      <c r="D132" t="s">
        <v>406</v>
      </c>
      <c r="E132" t="s">
        <v>265</v>
      </c>
      <c r="F132" t="s">
        <v>310</v>
      </c>
      <c r="G132" t="s">
        <v>263</v>
      </c>
      <c r="H132" t="s">
        <v>418</v>
      </c>
      <c r="I132" s="4">
        <v>12.7</v>
      </c>
      <c r="J132" s="4"/>
      <c r="K132" s="4">
        <v>12.7</v>
      </c>
      <c r="L132" s="7"/>
      <c r="M132" s="7"/>
      <c r="N132" s="7"/>
      <c r="O132" s="7"/>
      <c r="P132" s="7"/>
      <c r="Q132" s="7"/>
      <c r="R132" s="7"/>
      <c r="S132" s="7"/>
      <c r="T132" s="7"/>
      <c r="U132" s="7"/>
      <c r="V132" s="7"/>
      <c r="W132" s="7"/>
    </row>
    <row r="133" spans="1:23" x14ac:dyDescent="0.3">
      <c r="A133" s="5"/>
      <c r="D133" t="s">
        <v>406</v>
      </c>
      <c r="E133" t="s">
        <v>265</v>
      </c>
      <c r="F133" t="s">
        <v>311</v>
      </c>
      <c r="G133" t="s">
        <v>263</v>
      </c>
      <c r="H133" t="s">
        <v>418</v>
      </c>
      <c r="I133" s="4">
        <v>8.6</v>
      </c>
      <c r="J133" s="4"/>
      <c r="K133" s="4">
        <v>8.6</v>
      </c>
      <c r="L133" s="7"/>
      <c r="M133" s="7"/>
      <c r="N133" s="7"/>
      <c r="O133" s="7"/>
      <c r="P133" s="7"/>
      <c r="Q133" s="7"/>
      <c r="R133" s="7"/>
      <c r="S133" s="7"/>
      <c r="T133" s="7"/>
      <c r="U133" s="7"/>
      <c r="V133" s="7"/>
      <c r="W133" s="7"/>
    </row>
    <row r="134" spans="1:23" x14ac:dyDescent="0.3">
      <c r="A134" s="5"/>
      <c r="D134" t="s">
        <v>406</v>
      </c>
      <c r="E134" t="s">
        <v>265</v>
      </c>
      <c r="F134" t="s">
        <v>312</v>
      </c>
      <c r="G134" t="s">
        <v>263</v>
      </c>
      <c r="H134" t="s">
        <v>418</v>
      </c>
      <c r="I134" s="4">
        <v>7.3</v>
      </c>
      <c r="J134" s="4"/>
      <c r="K134" s="4">
        <v>7.3</v>
      </c>
      <c r="L134" s="7"/>
      <c r="M134" s="7"/>
      <c r="N134" s="7"/>
      <c r="O134" s="7"/>
      <c r="P134" s="7"/>
      <c r="Q134" s="7"/>
      <c r="R134" s="7"/>
      <c r="S134" s="7"/>
      <c r="T134" s="7"/>
      <c r="U134" s="7"/>
      <c r="V134" s="7"/>
      <c r="W134" s="7"/>
    </row>
    <row r="135" spans="1:23" x14ac:dyDescent="0.3">
      <c r="A135" s="5"/>
      <c r="D135" t="s">
        <v>406</v>
      </c>
      <c r="E135" t="s">
        <v>265</v>
      </c>
      <c r="F135" t="s">
        <v>320</v>
      </c>
      <c r="G135" t="s">
        <v>263</v>
      </c>
      <c r="H135" t="s">
        <v>418</v>
      </c>
      <c r="I135" s="4">
        <v>8.24</v>
      </c>
      <c r="J135" s="4"/>
      <c r="K135" s="4">
        <v>8.24</v>
      </c>
      <c r="L135" s="7"/>
      <c r="M135" s="7"/>
      <c r="N135" s="7"/>
      <c r="O135" s="7"/>
      <c r="P135" s="7"/>
      <c r="Q135" s="7"/>
      <c r="R135" s="7"/>
      <c r="S135" s="7"/>
      <c r="T135" s="7"/>
      <c r="U135" s="7"/>
      <c r="V135" s="7"/>
      <c r="W135" s="7"/>
    </row>
    <row r="136" spans="1:23" x14ac:dyDescent="0.3">
      <c r="A136" s="5"/>
      <c r="D136" t="s">
        <v>406</v>
      </c>
      <c r="E136" t="s">
        <v>265</v>
      </c>
      <c r="F136" t="s">
        <v>322</v>
      </c>
      <c r="G136" t="s">
        <v>263</v>
      </c>
      <c r="H136" t="s">
        <v>418</v>
      </c>
      <c r="I136" s="4">
        <v>436.22</v>
      </c>
      <c r="J136" s="4"/>
      <c r="K136" s="4">
        <v>436.22</v>
      </c>
      <c r="L136" s="7"/>
      <c r="M136" s="7"/>
      <c r="N136" s="7"/>
      <c r="O136" s="7"/>
      <c r="P136" s="7"/>
      <c r="Q136" s="7"/>
      <c r="R136" s="7"/>
      <c r="S136" s="7"/>
      <c r="T136" s="7"/>
      <c r="U136" s="7"/>
      <c r="V136" s="7"/>
      <c r="W136" s="7"/>
    </row>
    <row r="137" spans="1:23" x14ac:dyDescent="0.3">
      <c r="A137" s="5"/>
      <c r="D137" t="s">
        <v>406</v>
      </c>
      <c r="E137" t="s">
        <v>265</v>
      </c>
      <c r="F137" t="s">
        <v>328</v>
      </c>
      <c r="G137" t="s">
        <v>263</v>
      </c>
      <c r="H137" t="s">
        <v>418</v>
      </c>
      <c r="I137" s="4">
        <v>1572.37</v>
      </c>
      <c r="J137" s="4"/>
      <c r="K137" s="4">
        <v>1572.37</v>
      </c>
      <c r="L137" s="7"/>
      <c r="M137" s="7"/>
      <c r="N137" s="7"/>
      <c r="O137" s="7"/>
      <c r="P137" s="7"/>
      <c r="Q137" s="7"/>
      <c r="R137" s="7"/>
      <c r="S137" s="7"/>
      <c r="T137" s="7"/>
      <c r="U137" s="7"/>
      <c r="V137" s="7"/>
      <c r="W137" s="7"/>
    </row>
    <row r="138" spans="1:23" x14ac:dyDescent="0.3">
      <c r="A138" s="5"/>
      <c r="D138" t="s">
        <v>406</v>
      </c>
      <c r="E138" t="s">
        <v>265</v>
      </c>
      <c r="F138" t="s">
        <v>329</v>
      </c>
      <c r="G138" t="s">
        <v>263</v>
      </c>
      <c r="H138" t="s">
        <v>418</v>
      </c>
      <c r="I138" s="4">
        <v>600.36</v>
      </c>
      <c r="J138" s="4"/>
      <c r="K138" s="4">
        <v>600.36</v>
      </c>
      <c r="L138" s="7"/>
      <c r="M138" s="7"/>
      <c r="N138" s="7"/>
      <c r="O138" s="7"/>
      <c r="P138" s="7"/>
      <c r="Q138" s="7"/>
      <c r="R138" s="7"/>
      <c r="S138" s="7"/>
      <c r="T138" s="7"/>
      <c r="U138" s="7"/>
      <c r="V138" s="7"/>
      <c r="W138" s="7"/>
    </row>
    <row r="139" spans="1:23" x14ac:dyDescent="0.3">
      <c r="A139" s="5"/>
      <c r="D139" t="s">
        <v>406</v>
      </c>
      <c r="E139" t="s">
        <v>265</v>
      </c>
      <c r="F139" t="s">
        <v>338</v>
      </c>
      <c r="G139" t="s">
        <v>263</v>
      </c>
      <c r="H139" t="s">
        <v>418</v>
      </c>
      <c r="I139" s="4">
        <v>4.72</v>
      </c>
      <c r="J139" s="4"/>
      <c r="K139" s="4">
        <v>4.72</v>
      </c>
      <c r="L139" s="7"/>
      <c r="M139" s="7"/>
      <c r="N139" s="7"/>
      <c r="O139" s="7"/>
      <c r="P139" s="7"/>
      <c r="Q139" s="7"/>
      <c r="R139" s="7"/>
      <c r="S139" s="7"/>
      <c r="T139" s="7"/>
      <c r="U139" s="7"/>
      <c r="V139" s="7"/>
      <c r="W139" s="7"/>
    </row>
    <row r="140" spans="1:23" x14ac:dyDescent="0.3">
      <c r="A140" s="5"/>
      <c r="D140" t="s">
        <v>406</v>
      </c>
      <c r="E140" t="s">
        <v>265</v>
      </c>
      <c r="F140" t="s">
        <v>340</v>
      </c>
      <c r="G140" t="s">
        <v>263</v>
      </c>
      <c r="H140" t="s">
        <v>418</v>
      </c>
      <c r="I140" s="4">
        <v>110.54</v>
      </c>
      <c r="J140" s="4"/>
      <c r="K140" s="4">
        <v>110.54</v>
      </c>
      <c r="L140" s="7"/>
      <c r="M140" s="7"/>
      <c r="N140" s="7"/>
      <c r="O140" s="7"/>
      <c r="P140" s="7"/>
      <c r="Q140" s="7"/>
      <c r="R140" s="7"/>
      <c r="S140" s="7"/>
      <c r="T140" s="7"/>
      <c r="U140" s="7"/>
      <c r="V140" s="7"/>
      <c r="W140" s="7"/>
    </row>
    <row r="141" spans="1:23" x14ac:dyDescent="0.3">
      <c r="A141" s="5"/>
      <c r="D141" t="s">
        <v>406</v>
      </c>
      <c r="E141" t="s">
        <v>265</v>
      </c>
      <c r="F141" t="s">
        <v>342</v>
      </c>
      <c r="G141" t="s">
        <v>263</v>
      </c>
      <c r="H141" t="s">
        <v>418</v>
      </c>
      <c r="I141" s="4">
        <v>14.17</v>
      </c>
      <c r="J141" s="4"/>
      <c r="K141" s="4">
        <v>14.17</v>
      </c>
      <c r="L141" s="7"/>
      <c r="M141" s="7"/>
      <c r="N141" s="7"/>
      <c r="O141" s="7"/>
      <c r="P141" s="7"/>
      <c r="Q141" s="7"/>
      <c r="R141" s="7"/>
      <c r="S141" s="7"/>
      <c r="T141" s="7"/>
      <c r="U141" s="7"/>
      <c r="V141" s="7"/>
      <c r="W141" s="7"/>
    </row>
    <row r="142" spans="1:23" x14ac:dyDescent="0.3">
      <c r="A142" s="5"/>
      <c r="D142" t="s">
        <v>406</v>
      </c>
      <c r="E142" t="s">
        <v>265</v>
      </c>
      <c r="F142" t="s">
        <v>344</v>
      </c>
      <c r="G142" t="s">
        <v>263</v>
      </c>
      <c r="H142" t="s">
        <v>418</v>
      </c>
      <c r="I142" s="4">
        <v>14.44</v>
      </c>
      <c r="J142" s="4"/>
      <c r="K142" s="4">
        <v>14.44</v>
      </c>
      <c r="L142" s="7"/>
      <c r="M142" s="7"/>
      <c r="N142" s="7"/>
      <c r="O142" s="7"/>
      <c r="P142" s="7"/>
      <c r="Q142" s="7"/>
      <c r="R142" s="7"/>
      <c r="S142" s="7"/>
      <c r="T142" s="7"/>
      <c r="U142" s="7"/>
      <c r="V142" s="7"/>
      <c r="W142" s="7"/>
    </row>
    <row r="143" spans="1:23" x14ac:dyDescent="0.3">
      <c r="A143" s="5"/>
      <c r="D143" t="s">
        <v>406</v>
      </c>
      <c r="E143" t="s">
        <v>265</v>
      </c>
      <c r="F143" t="s">
        <v>345</v>
      </c>
      <c r="G143" t="s">
        <v>263</v>
      </c>
      <c r="H143" t="s">
        <v>418</v>
      </c>
      <c r="I143" s="4">
        <v>74.289999999999992</v>
      </c>
      <c r="J143" s="4"/>
      <c r="K143" s="4">
        <v>74.289999999999992</v>
      </c>
      <c r="L143" s="7"/>
      <c r="M143" s="7"/>
      <c r="N143" s="7"/>
      <c r="O143" s="7"/>
      <c r="P143" s="7"/>
      <c r="Q143" s="7"/>
      <c r="R143" s="7"/>
      <c r="S143" s="7"/>
      <c r="T143" s="7"/>
      <c r="U143" s="7"/>
      <c r="V143" s="7"/>
      <c r="W143" s="7"/>
    </row>
    <row r="144" spans="1:23" x14ac:dyDescent="0.3">
      <c r="A144" s="5"/>
      <c r="D144" t="s">
        <v>406</v>
      </c>
      <c r="E144" t="s">
        <v>265</v>
      </c>
      <c r="F144" t="s">
        <v>346</v>
      </c>
      <c r="G144" t="s">
        <v>263</v>
      </c>
      <c r="H144" t="s">
        <v>418</v>
      </c>
      <c r="I144" s="4">
        <v>34.24</v>
      </c>
      <c r="J144" s="4"/>
      <c r="K144" s="4">
        <v>34.24</v>
      </c>
      <c r="L144" s="7"/>
      <c r="M144" s="7"/>
      <c r="N144" s="7"/>
      <c r="O144" s="7"/>
      <c r="P144" s="7"/>
      <c r="Q144" s="7"/>
      <c r="R144" s="7"/>
      <c r="S144" s="7"/>
      <c r="T144" s="7"/>
      <c r="U144" s="7"/>
      <c r="V144" s="7"/>
      <c r="W144" s="7"/>
    </row>
    <row r="145" spans="1:23" x14ac:dyDescent="0.3">
      <c r="A145" s="5"/>
      <c r="D145" t="s">
        <v>406</v>
      </c>
      <c r="E145" t="s">
        <v>265</v>
      </c>
      <c r="F145" t="s">
        <v>347</v>
      </c>
      <c r="G145" t="s">
        <v>263</v>
      </c>
      <c r="H145" t="s">
        <v>418</v>
      </c>
      <c r="I145" s="4">
        <v>46.33</v>
      </c>
      <c r="J145" s="4"/>
      <c r="K145" s="4">
        <v>46.33</v>
      </c>
      <c r="L145" s="7"/>
      <c r="M145" s="7"/>
      <c r="N145" s="7"/>
      <c r="O145" s="7"/>
      <c r="P145" s="7"/>
      <c r="Q145" s="7"/>
      <c r="R145" s="7"/>
      <c r="S145" s="7"/>
      <c r="T145" s="7"/>
      <c r="U145" s="7"/>
      <c r="V145" s="7"/>
      <c r="W145" s="7"/>
    </row>
    <row r="146" spans="1:23" x14ac:dyDescent="0.3">
      <c r="A146" s="5"/>
      <c r="D146" t="s">
        <v>406</v>
      </c>
      <c r="E146" t="s">
        <v>265</v>
      </c>
      <c r="F146" t="s">
        <v>349</v>
      </c>
      <c r="G146" t="s">
        <v>263</v>
      </c>
      <c r="H146" t="s">
        <v>418</v>
      </c>
      <c r="I146" s="4">
        <v>12.22</v>
      </c>
      <c r="J146" s="4"/>
      <c r="K146" s="4">
        <v>12.22</v>
      </c>
      <c r="L146" s="7"/>
      <c r="M146" s="7"/>
      <c r="N146" s="7"/>
      <c r="O146" s="7"/>
      <c r="P146" s="7"/>
      <c r="Q146" s="7"/>
      <c r="R146" s="7"/>
      <c r="S146" s="7"/>
      <c r="T146" s="7"/>
      <c r="U146" s="7"/>
      <c r="V146" s="7"/>
      <c r="W146" s="7"/>
    </row>
    <row r="147" spans="1:23" x14ac:dyDescent="0.3">
      <c r="A147" s="5"/>
      <c r="D147" t="s">
        <v>406</v>
      </c>
      <c r="E147" t="s">
        <v>265</v>
      </c>
      <c r="F147" t="s">
        <v>267</v>
      </c>
      <c r="G147" t="s">
        <v>263</v>
      </c>
      <c r="H147" t="s">
        <v>418</v>
      </c>
      <c r="I147" s="4"/>
      <c r="J147" s="4">
        <v>377.29</v>
      </c>
      <c r="K147" s="4">
        <v>377.29</v>
      </c>
      <c r="L147" s="7"/>
      <c r="M147" s="7"/>
      <c r="N147" s="7"/>
      <c r="O147" s="7"/>
      <c r="P147" s="7"/>
      <c r="Q147" s="7"/>
      <c r="R147" s="7"/>
      <c r="S147" s="7"/>
      <c r="T147" s="7"/>
      <c r="U147" s="7"/>
      <c r="V147" s="7"/>
      <c r="W147" s="7"/>
    </row>
    <row r="148" spans="1:23" x14ac:dyDescent="0.3">
      <c r="A148" s="5"/>
      <c r="D148" t="s">
        <v>406</v>
      </c>
      <c r="E148" t="s">
        <v>265</v>
      </c>
      <c r="F148" t="s">
        <v>268</v>
      </c>
      <c r="G148" t="s">
        <v>263</v>
      </c>
      <c r="H148" t="s">
        <v>418</v>
      </c>
      <c r="I148" s="4"/>
      <c r="J148" s="4">
        <v>385.75</v>
      </c>
      <c r="K148" s="4">
        <v>385.75</v>
      </c>
      <c r="L148" s="7"/>
      <c r="M148" s="7"/>
      <c r="N148" s="7"/>
      <c r="O148" s="7"/>
      <c r="P148" s="7"/>
      <c r="Q148" s="7"/>
      <c r="R148" s="7"/>
      <c r="S148" s="7"/>
      <c r="T148" s="7"/>
      <c r="U148" s="7"/>
      <c r="V148" s="7"/>
      <c r="W148" s="7"/>
    </row>
    <row r="149" spans="1:23" x14ac:dyDescent="0.3">
      <c r="A149" s="5"/>
      <c r="D149" t="s">
        <v>406</v>
      </c>
      <c r="E149" t="s">
        <v>265</v>
      </c>
      <c r="F149" t="s">
        <v>297</v>
      </c>
      <c r="G149" t="s">
        <v>263</v>
      </c>
      <c r="H149" t="s">
        <v>418</v>
      </c>
      <c r="I149" s="4"/>
      <c r="J149" s="4">
        <v>9.3000000000000007</v>
      </c>
      <c r="K149" s="4">
        <v>9.3000000000000007</v>
      </c>
      <c r="L149" s="7"/>
      <c r="M149" s="7"/>
      <c r="N149" s="7"/>
      <c r="O149" s="7"/>
      <c r="P149" s="7"/>
      <c r="Q149" s="7"/>
      <c r="R149" s="7"/>
      <c r="S149" s="7"/>
      <c r="T149" s="7"/>
      <c r="U149" s="7"/>
      <c r="V149" s="7"/>
      <c r="W149" s="7"/>
    </row>
    <row r="150" spans="1:23" x14ac:dyDescent="0.3">
      <c r="A150" s="5"/>
      <c r="D150" t="s">
        <v>406</v>
      </c>
      <c r="E150" t="s">
        <v>265</v>
      </c>
      <c r="F150" t="s">
        <v>302</v>
      </c>
      <c r="G150" t="s">
        <v>263</v>
      </c>
      <c r="H150" t="s">
        <v>418</v>
      </c>
      <c r="I150" s="4"/>
      <c r="J150" s="4">
        <v>9.1999999999999993</v>
      </c>
      <c r="K150" s="4">
        <v>9.1999999999999993</v>
      </c>
      <c r="L150" s="7"/>
      <c r="M150" s="7"/>
      <c r="N150" s="7"/>
      <c r="O150" s="7"/>
      <c r="P150" s="7"/>
      <c r="Q150" s="7"/>
      <c r="R150" s="7"/>
      <c r="S150" s="7"/>
      <c r="T150" s="7"/>
      <c r="U150" s="7"/>
      <c r="V150" s="7"/>
      <c r="W150" s="7"/>
    </row>
    <row r="151" spans="1:23" x14ac:dyDescent="0.3">
      <c r="A151" s="5"/>
      <c r="D151" t="s">
        <v>406</v>
      </c>
      <c r="E151" t="s">
        <v>265</v>
      </c>
      <c r="F151" t="s">
        <v>303</v>
      </c>
      <c r="G151" t="s">
        <v>263</v>
      </c>
      <c r="H151" t="s">
        <v>418</v>
      </c>
      <c r="I151" s="4"/>
      <c r="J151" s="4">
        <v>3.65</v>
      </c>
      <c r="K151" s="4">
        <v>3.65</v>
      </c>
      <c r="L151" s="7"/>
      <c r="M151" s="7"/>
      <c r="N151" s="7"/>
      <c r="O151" s="7"/>
      <c r="P151" s="7"/>
      <c r="Q151" s="7"/>
      <c r="R151" s="7"/>
      <c r="S151" s="7"/>
      <c r="T151" s="7"/>
      <c r="U151" s="7"/>
      <c r="V151" s="7"/>
      <c r="W151" s="7"/>
    </row>
    <row r="152" spans="1:23" x14ac:dyDescent="0.3">
      <c r="A152" s="5"/>
      <c r="D152" t="s">
        <v>406</v>
      </c>
      <c r="E152" t="s">
        <v>265</v>
      </c>
      <c r="F152" t="s">
        <v>304</v>
      </c>
      <c r="G152" t="s">
        <v>263</v>
      </c>
      <c r="H152" t="s">
        <v>418</v>
      </c>
      <c r="I152" s="4"/>
      <c r="J152" s="4">
        <v>9.3000000000000007</v>
      </c>
      <c r="K152" s="4">
        <v>9.3000000000000007</v>
      </c>
      <c r="L152" s="7"/>
      <c r="M152" s="7"/>
      <c r="N152" s="7"/>
      <c r="O152" s="7"/>
      <c r="P152" s="7"/>
      <c r="Q152" s="7"/>
      <c r="R152" s="7"/>
      <c r="S152" s="7"/>
      <c r="T152" s="7"/>
      <c r="U152" s="7"/>
      <c r="V152" s="7"/>
      <c r="W152" s="7"/>
    </row>
    <row r="153" spans="1:23" x14ac:dyDescent="0.3">
      <c r="A153" s="5"/>
      <c r="D153" t="s">
        <v>406</v>
      </c>
      <c r="E153" t="s">
        <v>265</v>
      </c>
      <c r="F153" t="s">
        <v>313</v>
      </c>
      <c r="G153" t="s">
        <v>263</v>
      </c>
      <c r="H153" t="s">
        <v>418</v>
      </c>
      <c r="I153" s="4"/>
      <c r="J153" s="4">
        <v>8.0500000000000007</v>
      </c>
      <c r="K153" s="4">
        <v>8.0500000000000007</v>
      </c>
      <c r="L153" s="7"/>
      <c r="M153" s="7"/>
      <c r="N153" s="7"/>
      <c r="O153" s="7"/>
      <c r="P153" s="7"/>
      <c r="Q153" s="7"/>
      <c r="R153" s="7"/>
      <c r="S153" s="7"/>
      <c r="T153" s="7"/>
      <c r="U153" s="7"/>
      <c r="V153" s="7"/>
      <c r="W153" s="7"/>
    </row>
    <row r="154" spans="1:23" x14ac:dyDescent="0.3">
      <c r="A154" s="5"/>
      <c r="D154" t="s">
        <v>406</v>
      </c>
      <c r="E154" t="s">
        <v>265</v>
      </c>
      <c r="F154" t="s">
        <v>316</v>
      </c>
      <c r="G154" t="s">
        <v>263</v>
      </c>
      <c r="H154" t="s">
        <v>418</v>
      </c>
      <c r="I154" s="4"/>
      <c r="J154" s="4">
        <v>8.24</v>
      </c>
      <c r="K154" s="4">
        <v>8.24</v>
      </c>
      <c r="L154" s="7"/>
      <c r="M154" s="7"/>
      <c r="N154" s="7"/>
      <c r="O154" s="7"/>
      <c r="P154" s="7"/>
      <c r="Q154" s="7"/>
      <c r="R154" s="7"/>
      <c r="S154" s="7"/>
      <c r="T154" s="7"/>
      <c r="U154" s="7"/>
      <c r="V154" s="7"/>
      <c r="W154" s="7"/>
    </row>
    <row r="155" spans="1:23" x14ac:dyDescent="0.3">
      <c r="A155" s="5"/>
      <c r="D155" t="s">
        <v>406</v>
      </c>
      <c r="E155" t="s">
        <v>265</v>
      </c>
      <c r="F155" t="s">
        <v>323</v>
      </c>
      <c r="G155" t="s">
        <v>263</v>
      </c>
      <c r="H155" t="s">
        <v>418</v>
      </c>
      <c r="I155" s="4"/>
      <c r="J155" s="4">
        <v>1673.6</v>
      </c>
      <c r="K155" s="4">
        <v>1673.6</v>
      </c>
      <c r="L155" s="7"/>
      <c r="M155" s="7"/>
      <c r="N155" s="7"/>
      <c r="O155" s="7"/>
      <c r="P155" s="7"/>
      <c r="Q155" s="7"/>
      <c r="R155" s="7"/>
      <c r="S155" s="7"/>
      <c r="T155" s="7"/>
      <c r="U155" s="7"/>
      <c r="V155" s="7"/>
      <c r="W155" s="7"/>
    </row>
    <row r="156" spans="1:23" x14ac:dyDescent="0.3">
      <c r="A156" s="5"/>
      <c r="D156" t="s">
        <v>406</v>
      </c>
      <c r="E156" t="s">
        <v>265</v>
      </c>
      <c r="F156" t="s">
        <v>326</v>
      </c>
      <c r="G156" t="s">
        <v>263</v>
      </c>
      <c r="H156" t="s">
        <v>418</v>
      </c>
      <c r="I156" s="4"/>
      <c r="J156" s="4">
        <v>1377.1900000000003</v>
      </c>
      <c r="K156" s="4">
        <v>1377.1900000000003</v>
      </c>
      <c r="L156" s="7"/>
      <c r="M156" s="7"/>
      <c r="N156" s="7"/>
      <c r="O156" s="7"/>
      <c r="P156" s="7"/>
      <c r="Q156" s="7"/>
      <c r="R156" s="7"/>
      <c r="S156" s="7"/>
      <c r="T156" s="7"/>
      <c r="U156" s="7"/>
      <c r="V156" s="7"/>
      <c r="W156" s="7"/>
    </row>
    <row r="157" spans="1:23" x14ac:dyDescent="0.3">
      <c r="A157" s="5"/>
      <c r="D157" t="s">
        <v>406</v>
      </c>
      <c r="E157" t="s">
        <v>265</v>
      </c>
      <c r="F157" t="s">
        <v>327</v>
      </c>
      <c r="G157" t="s">
        <v>263</v>
      </c>
      <c r="H157" t="s">
        <v>418</v>
      </c>
      <c r="I157" s="4"/>
      <c r="J157" s="4">
        <v>1378.1</v>
      </c>
      <c r="K157" s="4">
        <v>1378.1</v>
      </c>
      <c r="L157" s="7"/>
      <c r="M157" s="7"/>
      <c r="N157" s="7"/>
      <c r="O157" s="7"/>
      <c r="P157" s="7"/>
      <c r="Q157" s="7"/>
      <c r="R157" s="7"/>
      <c r="S157" s="7"/>
      <c r="T157" s="7"/>
      <c r="U157" s="7"/>
      <c r="V157" s="7"/>
      <c r="W157" s="7"/>
    </row>
    <row r="158" spans="1:23" x14ac:dyDescent="0.3">
      <c r="A158" s="5"/>
      <c r="D158" t="s">
        <v>406</v>
      </c>
      <c r="E158" t="s">
        <v>265</v>
      </c>
      <c r="F158" t="s">
        <v>330</v>
      </c>
      <c r="G158" t="s">
        <v>263</v>
      </c>
      <c r="H158" t="s">
        <v>418</v>
      </c>
      <c r="I158" s="4"/>
      <c r="J158" s="4">
        <v>0</v>
      </c>
      <c r="K158" s="4">
        <v>0</v>
      </c>
      <c r="L158" s="7"/>
      <c r="M158" s="7"/>
      <c r="N158" s="7"/>
      <c r="O158" s="7"/>
      <c r="P158" s="7"/>
      <c r="Q158" s="7"/>
      <c r="R158" s="7"/>
      <c r="S158" s="7"/>
      <c r="T158" s="7"/>
      <c r="U158" s="7"/>
      <c r="V158" s="7"/>
      <c r="W158" s="7"/>
    </row>
    <row r="159" spans="1:23" x14ac:dyDescent="0.3">
      <c r="A159" s="5"/>
      <c r="D159" t="s">
        <v>406</v>
      </c>
      <c r="E159" t="s">
        <v>265</v>
      </c>
      <c r="F159" t="s">
        <v>332</v>
      </c>
      <c r="G159" t="s">
        <v>263</v>
      </c>
      <c r="H159" t="s">
        <v>418</v>
      </c>
      <c r="I159" s="4"/>
      <c r="J159" s="4">
        <v>0</v>
      </c>
      <c r="K159" s="4">
        <v>0</v>
      </c>
      <c r="L159" s="7"/>
      <c r="M159" s="7"/>
      <c r="N159" s="7"/>
      <c r="O159" s="7"/>
      <c r="P159" s="7"/>
      <c r="Q159" s="7"/>
      <c r="R159" s="7"/>
      <c r="S159" s="7"/>
      <c r="T159" s="7"/>
      <c r="U159" s="7"/>
      <c r="V159" s="7"/>
      <c r="W159" s="7"/>
    </row>
    <row r="160" spans="1:23" x14ac:dyDescent="0.3">
      <c r="A160" s="5"/>
      <c r="D160" t="s">
        <v>406</v>
      </c>
      <c r="E160" t="s">
        <v>265</v>
      </c>
      <c r="F160" t="s">
        <v>335</v>
      </c>
      <c r="G160" t="s">
        <v>263</v>
      </c>
      <c r="H160" t="s">
        <v>418</v>
      </c>
      <c r="I160" s="4"/>
      <c r="J160" s="4">
        <v>30.07</v>
      </c>
      <c r="K160" s="4">
        <v>30.07</v>
      </c>
      <c r="L160" s="7"/>
      <c r="M160" s="7"/>
      <c r="N160" s="7"/>
      <c r="O160" s="7"/>
      <c r="P160" s="7"/>
      <c r="Q160" s="7"/>
      <c r="R160" s="7"/>
      <c r="S160" s="7"/>
      <c r="T160" s="7"/>
      <c r="U160" s="7"/>
      <c r="V160" s="7"/>
      <c r="W160" s="7"/>
    </row>
    <row r="161" spans="1:23" x14ac:dyDescent="0.3">
      <c r="A161" s="5"/>
      <c r="B161" t="s">
        <v>408</v>
      </c>
      <c r="I161" s="4">
        <v>3145.8499999999995</v>
      </c>
      <c r="J161" s="4">
        <v>5269.74</v>
      </c>
      <c r="K161" s="4">
        <v>8415.59</v>
      </c>
      <c r="L161" s="7"/>
      <c r="M161" s="7"/>
      <c r="N161" s="7"/>
      <c r="O161" s="7"/>
      <c r="P161" s="7"/>
      <c r="Q161" s="7"/>
      <c r="R161" s="7"/>
      <c r="S161" s="7"/>
      <c r="T161" s="7"/>
      <c r="U161" s="7"/>
      <c r="V161" s="7"/>
      <c r="W161" s="7"/>
    </row>
    <row r="162" spans="1:23" x14ac:dyDescent="0.3">
      <c r="A162" s="5"/>
      <c r="B162" t="s">
        <v>75</v>
      </c>
      <c r="I162" s="4">
        <v>88638.090000000011</v>
      </c>
      <c r="J162" s="4">
        <v>118203.90000000002</v>
      </c>
      <c r="K162" s="4">
        <v>206841.99</v>
      </c>
      <c r="L162" s="7"/>
      <c r="M162" s="7"/>
      <c r="N162" s="7"/>
      <c r="O162" s="7"/>
      <c r="P162" s="7"/>
      <c r="Q162" s="7"/>
      <c r="R162" s="7"/>
      <c r="S162" s="7"/>
      <c r="T162" s="7"/>
      <c r="U162" s="7"/>
      <c r="V162" s="7"/>
      <c r="W162" s="7"/>
    </row>
    <row r="163" spans="1:23" x14ac:dyDescent="0.3">
      <c r="A163" s="5"/>
      <c r="B163" s="7"/>
      <c r="C163" s="7"/>
      <c r="D163" s="7"/>
      <c r="E163" s="7"/>
      <c r="F163" s="7"/>
      <c r="G163" s="7"/>
      <c r="H163" s="7"/>
      <c r="I163" s="7"/>
      <c r="J163" s="7"/>
      <c r="K163" s="7"/>
      <c r="L163" s="7"/>
      <c r="M163" s="7"/>
      <c r="N163" s="7"/>
      <c r="O163" s="7"/>
      <c r="P163" s="7"/>
      <c r="Q163" s="7"/>
      <c r="R163" s="7"/>
      <c r="S163" s="7"/>
      <c r="T163" s="7"/>
      <c r="U163" s="7"/>
      <c r="V163" s="7"/>
      <c r="W163" s="7"/>
    </row>
    <row r="164" spans="1:23" x14ac:dyDescent="0.3">
      <c r="A164" s="5"/>
      <c r="B164" s="7"/>
      <c r="C164" s="7"/>
      <c r="D164" s="7"/>
      <c r="E164" s="7"/>
      <c r="F164" s="7"/>
      <c r="G164" s="7"/>
      <c r="H164" s="7"/>
      <c r="I164" s="7"/>
      <c r="J164" s="7"/>
      <c r="K164" s="7"/>
      <c r="L164" s="7"/>
      <c r="M164" s="7"/>
      <c r="N164" s="7"/>
      <c r="O164" s="7"/>
      <c r="P164" s="7"/>
      <c r="Q164" s="7"/>
      <c r="R164" s="7"/>
      <c r="S164" s="7"/>
      <c r="T164" s="7"/>
      <c r="U164" s="7"/>
      <c r="V164" s="7"/>
      <c r="W164" s="7"/>
    </row>
    <row r="165" spans="1:23" x14ac:dyDescent="0.3">
      <c r="A165" s="5"/>
      <c r="B165" s="7"/>
      <c r="C165" s="7"/>
      <c r="D165" s="7"/>
      <c r="E165" s="7"/>
      <c r="F165" s="7"/>
      <c r="G165" s="7"/>
      <c r="H165" s="7"/>
      <c r="I165" s="7"/>
      <c r="J165" s="7"/>
      <c r="K165" s="7"/>
      <c r="L165" s="7"/>
      <c r="M165" s="7"/>
      <c r="N165" s="7"/>
      <c r="O165" s="7"/>
      <c r="P165" s="7"/>
      <c r="Q165" s="7"/>
      <c r="R165" s="7"/>
      <c r="S165" s="7"/>
      <c r="T165" s="7"/>
      <c r="U165" s="7"/>
      <c r="V165" s="7"/>
      <c r="W165" s="7"/>
    </row>
    <row r="166" spans="1:23" x14ac:dyDescent="0.3">
      <c r="A166" s="5"/>
      <c r="B166" s="7"/>
      <c r="C166" s="7"/>
      <c r="D166" s="7"/>
      <c r="E166" s="7"/>
      <c r="F166" s="7"/>
      <c r="G166" s="7"/>
      <c r="H166" s="7"/>
      <c r="I166" s="7"/>
      <c r="J166" s="7"/>
      <c r="K166" s="7"/>
      <c r="L166" s="7"/>
      <c r="M166" s="7"/>
      <c r="N166" s="7"/>
      <c r="O166" s="7"/>
      <c r="P166" s="7"/>
      <c r="Q166" s="7"/>
      <c r="R166" s="7"/>
      <c r="S166" s="7"/>
      <c r="T166" s="7"/>
      <c r="U166" s="7"/>
      <c r="V166" s="7"/>
      <c r="W166" s="7"/>
    </row>
    <row r="167" spans="1:23" x14ac:dyDescent="0.3">
      <c r="A167" s="5"/>
      <c r="B167" s="7"/>
      <c r="C167" s="7"/>
      <c r="D167" s="7"/>
      <c r="E167" s="7"/>
      <c r="F167" s="7"/>
      <c r="G167" s="7"/>
      <c r="H167" s="7"/>
      <c r="I167" s="7"/>
      <c r="J167" s="7"/>
      <c r="K167" s="7"/>
      <c r="L167" s="7"/>
      <c r="M167" s="7"/>
      <c r="N167" s="7"/>
      <c r="O167" s="7"/>
      <c r="P167" s="7"/>
      <c r="Q167" s="7"/>
      <c r="R167" s="7"/>
      <c r="S167" s="7"/>
      <c r="T167" s="7"/>
      <c r="U167" s="7"/>
      <c r="V167" s="7"/>
      <c r="W167" s="7"/>
    </row>
    <row r="168" spans="1:23" x14ac:dyDescent="0.3">
      <c r="A168" s="5"/>
      <c r="B168" s="7"/>
      <c r="C168" s="7"/>
      <c r="D168" s="7"/>
      <c r="E168" s="7"/>
      <c r="F168" s="7"/>
      <c r="G168" s="7"/>
      <c r="H168" s="7"/>
      <c r="I168" s="7"/>
      <c r="J168" s="7"/>
      <c r="K168" s="7"/>
      <c r="L168" s="7"/>
      <c r="M168" s="7"/>
      <c r="N168" s="7"/>
      <c r="O168" s="7"/>
      <c r="P168" s="7"/>
      <c r="Q168" s="7"/>
      <c r="R168" s="7"/>
      <c r="S168" s="7"/>
      <c r="T168" s="7"/>
      <c r="U168" s="7"/>
      <c r="V168" s="7"/>
      <c r="W168" s="7"/>
    </row>
    <row r="169" spans="1:23" x14ac:dyDescent="0.3">
      <c r="A169" s="5"/>
      <c r="B169" s="7"/>
      <c r="C169" s="7"/>
      <c r="D169" s="7"/>
      <c r="E169" s="7"/>
      <c r="F169" s="7"/>
      <c r="G169" s="7"/>
      <c r="H169" s="7"/>
      <c r="I169" s="7"/>
      <c r="J169" s="7"/>
      <c r="K169" s="7"/>
      <c r="L169" s="7"/>
      <c r="M169" s="7"/>
      <c r="N169" s="7"/>
      <c r="O169" s="7"/>
      <c r="P169" s="7"/>
      <c r="Q169" s="7"/>
      <c r="R169" s="7"/>
      <c r="S169" s="7"/>
      <c r="T169" s="7"/>
      <c r="U169" s="7"/>
      <c r="V169" s="7"/>
      <c r="W169" s="7"/>
    </row>
    <row r="170" spans="1:23" x14ac:dyDescent="0.3">
      <c r="A170" s="5"/>
      <c r="B170" s="7"/>
      <c r="C170" s="7"/>
      <c r="D170" s="7"/>
      <c r="E170" s="7"/>
      <c r="F170" s="7"/>
      <c r="G170" s="7"/>
      <c r="H170" s="7"/>
      <c r="I170" s="7"/>
      <c r="J170" s="7"/>
      <c r="K170" s="7"/>
      <c r="L170" s="7"/>
      <c r="M170" s="7"/>
      <c r="N170" s="7"/>
      <c r="O170" s="7"/>
      <c r="P170" s="7"/>
      <c r="Q170" s="7"/>
      <c r="R170" s="7"/>
      <c r="S170" s="7"/>
      <c r="T170" s="7"/>
      <c r="U170" s="7"/>
      <c r="V170" s="7"/>
      <c r="W170" s="7"/>
    </row>
    <row r="171" spans="1:23" x14ac:dyDescent="0.3">
      <c r="A171" s="5"/>
      <c r="B171" s="7"/>
      <c r="C171" s="7"/>
      <c r="D171" s="7"/>
      <c r="E171" s="7"/>
      <c r="F171" s="7"/>
      <c r="G171" s="7"/>
      <c r="H171" s="7"/>
      <c r="I171" s="7"/>
      <c r="J171" s="7"/>
      <c r="K171" s="7"/>
      <c r="L171" s="7"/>
      <c r="M171" s="7"/>
      <c r="N171" s="7"/>
      <c r="O171" s="7"/>
      <c r="P171" s="7"/>
      <c r="Q171" s="7"/>
      <c r="R171" s="7"/>
      <c r="S171" s="7"/>
      <c r="T171" s="7"/>
      <c r="U171" s="7"/>
      <c r="V171" s="7"/>
      <c r="W171" s="7"/>
    </row>
    <row r="172" spans="1:23" x14ac:dyDescent="0.3">
      <c r="A172" s="5"/>
      <c r="B172" s="7"/>
      <c r="C172" s="7"/>
      <c r="D172" s="7"/>
      <c r="E172" s="7"/>
      <c r="F172" s="7"/>
      <c r="G172" s="7"/>
      <c r="H172" s="7"/>
      <c r="I172" s="7"/>
      <c r="J172" s="7"/>
      <c r="K172" s="7"/>
      <c r="L172" s="7"/>
      <c r="M172" s="7"/>
      <c r="N172" s="7"/>
      <c r="O172" s="7"/>
      <c r="P172" s="7"/>
      <c r="Q172" s="7"/>
      <c r="R172" s="7"/>
      <c r="S172" s="7"/>
      <c r="T172" s="7"/>
      <c r="U172" s="7"/>
      <c r="V172" s="7"/>
      <c r="W172" s="7"/>
    </row>
    <row r="173" spans="1:23" x14ac:dyDescent="0.3">
      <c r="A173" s="5"/>
      <c r="B173" s="7"/>
      <c r="C173" s="7"/>
      <c r="D173" s="7"/>
      <c r="E173" s="7"/>
      <c r="F173" s="7"/>
      <c r="G173" s="7"/>
      <c r="H173" s="7"/>
      <c r="I173" s="7"/>
      <c r="J173" s="7"/>
      <c r="K173" s="7"/>
      <c r="L173" s="7"/>
      <c r="M173" s="7"/>
      <c r="N173" s="7"/>
      <c r="O173" s="7"/>
      <c r="P173" s="7"/>
      <c r="Q173" s="7"/>
      <c r="R173" s="7"/>
      <c r="S173" s="7"/>
      <c r="T173" s="7"/>
      <c r="U173" s="7"/>
      <c r="V173" s="7"/>
      <c r="W173" s="7"/>
    </row>
    <row r="174" spans="1:23" x14ac:dyDescent="0.3">
      <c r="A174" s="5"/>
      <c r="B174" s="7"/>
      <c r="C174" s="7"/>
      <c r="D174" s="7"/>
      <c r="E174" s="7"/>
      <c r="F174" s="7"/>
      <c r="G174" s="7"/>
      <c r="H174" s="7"/>
      <c r="I174" s="7"/>
      <c r="J174" s="7"/>
      <c r="K174" s="7"/>
      <c r="L174" s="7"/>
      <c r="M174" s="7"/>
      <c r="N174" s="7"/>
      <c r="O174" s="7"/>
      <c r="P174" s="7"/>
      <c r="Q174" s="7"/>
      <c r="R174" s="7"/>
      <c r="S174" s="7"/>
      <c r="T174" s="7"/>
      <c r="U174" s="7"/>
      <c r="V174" s="7"/>
      <c r="W174" s="7"/>
    </row>
    <row r="175" spans="1:23" x14ac:dyDescent="0.3">
      <c r="A175" s="5"/>
      <c r="B175" s="7"/>
      <c r="C175" s="7"/>
      <c r="D175" s="7"/>
      <c r="E175" s="7"/>
      <c r="F175" s="7"/>
      <c r="G175" s="7"/>
      <c r="H175" s="7"/>
      <c r="I175" s="7"/>
      <c r="J175" s="7"/>
      <c r="K175" s="7"/>
      <c r="L175" s="7"/>
      <c r="M175" s="7"/>
      <c r="N175" s="7"/>
      <c r="O175" s="7"/>
      <c r="P175" s="7"/>
      <c r="Q175" s="7"/>
      <c r="R175" s="7"/>
      <c r="S175" s="7"/>
      <c r="T175" s="7"/>
      <c r="U175" s="7"/>
      <c r="V175" s="7"/>
      <c r="W175" s="7"/>
    </row>
    <row r="176" spans="1:23" x14ac:dyDescent="0.3">
      <c r="A176" s="5"/>
      <c r="B176" s="7"/>
      <c r="C176" s="7"/>
      <c r="D176" s="7"/>
      <c r="E176" s="7"/>
      <c r="F176" s="7"/>
      <c r="G176" s="7"/>
      <c r="H176" s="7"/>
      <c r="I176" s="7"/>
      <c r="J176" s="7"/>
      <c r="K176" s="7"/>
      <c r="L176" s="7"/>
      <c r="M176" s="7"/>
      <c r="N176" s="7"/>
      <c r="O176" s="7"/>
      <c r="P176" s="7"/>
      <c r="Q176" s="7"/>
      <c r="R176" s="7"/>
      <c r="S176" s="7"/>
      <c r="T176" s="7"/>
      <c r="U176" s="7"/>
      <c r="V176" s="7"/>
      <c r="W176" s="7"/>
    </row>
    <row r="177" spans="1:23" x14ac:dyDescent="0.3">
      <c r="A177" s="5"/>
      <c r="B177" s="7"/>
      <c r="C177" s="7"/>
      <c r="D177" s="7"/>
      <c r="E177" s="7"/>
      <c r="F177" s="7"/>
      <c r="G177" s="7"/>
      <c r="H177" s="7"/>
      <c r="I177" s="7"/>
      <c r="J177" s="7"/>
      <c r="K177" s="7"/>
      <c r="L177" s="7"/>
      <c r="M177" s="7"/>
      <c r="N177" s="7"/>
      <c r="O177" s="7"/>
      <c r="P177" s="7"/>
      <c r="Q177" s="7"/>
      <c r="R177" s="7"/>
      <c r="S177" s="7"/>
      <c r="T177" s="7"/>
      <c r="U177" s="7"/>
      <c r="V177" s="7"/>
      <c r="W177" s="7"/>
    </row>
    <row r="178" spans="1:23" x14ac:dyDescent="0.3">
      <c r="A178" s="5"/>
      <c r="B178" s="7"/>
      <c r="C178" s="7"/>
      <c r="D178" s="7"/>
      <c r="E178" s="7"/>
      <c r="F178" s="7"/>
      <c r="G178" s="7"/>
      <c r="H178" s="7"/>
      <c r="I178" s="7"/>
      <c r="J178" s="7"/>
      <c r="K178" s="7"/>
      <c r="L178" s="7"/>
      <c r="M178" s="7"/>
      <c r="N178" s="7"/>
      <c r="O178" s="7"/>
      <c r="P178" s="7"/>
      <c r="Q178" s="7"/>
      <c r="R178" s="7"/>
      <c r="S178" s="7"/>
      <c r="T178" s="7"/>
      <c r="U178" s="7"/>
      <c r="V178" s="7"/>
      <c r="W178" s="7"/>
    </row>
    <row r="179" spans="1:23" x14ac:dyDescent="0.3">
      <c r="A179" s="5"/>
      <c r="B179" s="7"/>
      <c r="C179" s="7"/>
      <c r="D179" s="7"/>
      <c r="E179" s="7"/>
      <c r="F179" s="7"/>
      <c r="G179" s="7"/>
      <c r="H179" s="7"/>
      <c r="I179" s="7"/>
      <c r="J179" s="7"/>
      <c r="K179" s="7"/>
      <c r="L179" s="7"/>
      <c r="M179" s="7"/>
      <c r="N179" s="7"/>
      <c r="O179" s="7"/>
      <c r="P179" s="7"/>
      <c r="Q179" s="7"/>
      <c r="R179" s="7"/>
      <c r="S179" s="7"/>
      <c r="T179" s="7"/>
      <c r="U179" s="7"/>
      <c r="V179" s="7"/>
      <c r="W179" s="7"/>
    </row>
    <row r="180" spans="1:23" x14ac:dyDescent="0.3">
      <c r="A180" s="5"/>
      <c r="B180" s="7"/>
      <c r="C180" s="7"/>
      <c r="D180" s="7"/>
      <c r="E180" s="7"/>
      <c r="F180" s="7"/>
      <c r="G180" s="7"/>
      <c r="H180" s="7"/>
      <c r="I180" s="7"/>
      <c r="J180" s="7"/>
      <c r="K180" s="7"/>
      <c r="L180" s="7"/>
      <c r="M180" s="7"/>
      <c r="N180" s="7"/>
      <c r="O180" s="7"/>
      <c r="P180" s="7"/>
      <c r="Q180" s="7"/>
      <c r="R180" s="7"/>
      <c r="S180" s="7"/>
      <c r="T180" s="7"/>
      <c r="U180" s="7"/>
      <c r="V180" s="7"/>
      <c r="W180" s="7"/>
    </row>
    <row r="181" spans="1:23" x14ac:dyDescent="0.3">
      <c r="A181" s="5"/>
      <c r="B181" s="7"/>
      <c r="C181" s="7"/>
      <c r="D181" s="7"/>
      <c r="E181" s="7"/>
      <c r="F181" s="7"/>
      <c r="G181" s="7"/>
      <c r="H181" s="7"/>
      <c r="I181" s="7"/>
      <c r="J181" s="7"/>
      <c r="K181" s="7"/>
      <c r="L181" s="7"/>
      <c r="M181" s="7"/>
      <c r="N181" s="7"/>
      <c r="O181" s="7"/>
      <c r="P181" s="7"/>
      <c r="Q181" s="7"/>
      <c r="R181" s="7"/>
      <c r="S181" s="7"/>
      <c r="T181" s="7"/>
      <c r="U181" s="7"/>
      <c r="V181" s="7"/>
      <c r="W181" s="7"/>
    </row>
    <row r="182" spans="1:23" x14ac:dyDescent="0.3">
      <c r="A182" s="5"/>
      <c r="B182" s="7"/>
      <c r="C182" s="7"/>
      <c r="D182" s="7"/>
      <c r="E182" s="7"/>
      <c r="F182" s="7"/>
      <c r="G182" s="7"/>
      <c r="H182" s="7"/>
      <c r="I182" s="7"/>
      <c r="J182" s="7"/>
      <c r="K182" s="7"/>
      <c r="L182" s="7"/>
      <c r="M182" s="7"/>
      <c r="N182" s="7"/>
      <c r="O182" s="7"/>
      <c r="P182" s="7"/>
      <c r="Q182" s="7"/>
      <c r="R182" s="7"/>
      <c r="S182" s="7"/>
      <c r="T182" s="7"/>
      <c r="U182" s="7"/>
      <c r="V182" s="7"/>
      <c r="W182" s="7"/>
    </row>
    <row r="183" spans="1:23" x14ac:dyDescent="0.3">
      <c r="A183" s="5"/>
      <c r="B183" s="7"/>
      <c r="C183" s="7"/>
      <c r="D183" s="7"/>
      <c r="E183" s="7"/>
      <c r="F183" s="7"/>
      <c r="G183" s="7"/>
      <c r="H183" s="7"/>
      <c r="I183" s="7"/>
      <c r="J183" s="7"/>
      <c r="K183" s="7"/>
      <c r="L183" s="7"/>
      <c r="M183" s="7"/>
      <c r="N183" s="7"/>
      <c r="O183" s="7"/>
      <c r="P183" s="7"/>
      <c r="Q183" s="7"/>
      <c r="R183" s="7"/>
      <c r="S183" s="7"/>
      <c r="T183" s="7"/>
      <c r="U183" s="7"/>
      <c r="V183" s="7"/>
      <c r="W183" s="7"/>
    </row>
    <row r="184" spans="1:23" x14ac:dyDescent="0.3">
      <c r="A184" s="5"/>
      <c r="B184" s="7"/>
      <c r="C184" s="7"/>
      <c r="D184" s="7"/>
      <c r="E184" s="7"/>
      <c r="F184" s="7"/>
      <c r="G184" s="7"/>
      <c r="H184" s="7"/>
      <c r="I184" s="7"/>
      <c r="J184" s="7"/>
      <c r="K184" s="7"/>
      <c r="L184" s="7"/>
      <c r="M184" s="7"/>
      <c r="N184" s="7"/>
      <c r="O184" s="7"/>
      <c r="P184" s="7"/>
      <c r="Q184" s="7"/>
      <c r="R184" s="7"/>
      <c r="S184" s="7"/>
      <c r="T184" s="7"/>
      <c r="U184" s="7"/>
      <c r="V184" s="7"/>
      <c r="W184" s="7"/>
    </row>
    <row r="185" spans="1:23" x14ac:dyDescent="0.3">
      <c r="A185" s="5"/>
      <c r="B185" s="7"/>
      <c r="C185" s="7"/>
      <c r="D185" s="7"/>
      <c r="E185" s="7"/>
      <c r="F185" s="7"/>
      <c r="G185" s="7"/>
      <c r="H185" s="7"/>
      <c r="I185" s="7"/>
      <c r="J185" s="7"/>
      <c r="K185" s="7"/>
      <c r="L185" s="7"/>
      <c r="M185" s="7"/>
      <c r="N185" s="7"/>
      <c r="O185" s="7"/>
      <c r="P185" s="7"/>
      <c r="Q185" s="7"/>
      <c r="R185" s="7"/>
      <c r="S185" s="7"/>
      <c r="T185" s="7"/>
      <c r="U185" s="7"/>
      <c r="V185" s="7"/>
      <c r="W185" s="7"/>
    </row>
    <row r="186" spans="1:23" x14ac:dyDescent="0.3">
      <c r="A186" s="5"/>
      <c r="B186" s="7"/>
      <c r="C186" s="7"/>
      <c r="D186" s="7"/>
      <c r="E186" s="7"/>
      <c r="F186" s="7"/>
      <c r="G186" s="7"/>
      <c r="H186" s="7"/>
      <c r="I186" s="7"/>
      <c r="J186" s="7"/>
      <c r="K186" s="7"/>
      <c r="L186" s="7"/>
      <c r="M186" s="7"/>
      <c r="N186" s="7"/>
      <c r="O186" s="7"/>
      <c r="P186" s="7"/>
      <c r="Q186" s="7"/>
      <c r="R186" s="7"/>
      <c r="S186" s="7"/>
      <c r="T186" s="7"/>
      <c r="U186" s="7"/>
      <c r="V186" s="7"/>
      <c r="W186" s="7"/>
    </row>
    <row r="187" spans="1:23" x14ac:dyDescent="0.3">
      <c r="A187" s="5"/>
      <c r="B187" s="7"/>
      <c r="C187" s="7"/>
      <c r="D187" s="7"/>
      <c r="E187" s="7"/>
      <c r="F187" s="7"/>
      <c r="G187" s="7"/>
      <c r="H187" s="7"/>
      <c r="I187" s="7"/>
      <c r="J187" s="7"/>
      <c r="K187" s="7"/>
      <c r="L187" s="7"/>
      <c r="M187" s="7"/>
      <c r="N187" s="7"/>
      <c r="O187" s="7"/>
      <c r="P187" s="7"/>
      <c r="Q187" s="7"/>
      <c r="R187" s="7"/>
      <c r="S187" s="7"/>
      <c r="T187" s="7"/>
      <c r="U187" s="7"/>
      <c r="V187" s="7"/>
      <c r="W187" s="7"/>
    </row>
    <row r="188" spans="1:23" x14ac:dyDescent="0.3">
      <c r="A188" s="5"/>
      <c r="B188" s="7"/>
      <c r="C188" s="7"/>
      <c r="D188" s="7"/>
      <c r="E188" s="7"/>
      <c r="F188" s="7"/>
      <c r="G188" s="7"/>
      <c r="H188" s="7"/>
      <c r="I188" s="7"/>
      <c r="J188" s="7"/>
      <c r="K188" s="7"/>
      <c r="L188" s="7"/>
      <c r="M188" s="7"/>
      <c r="N188" s="7"/>
      <c r="O188" s="7"/>
      <c r="P188" s="7"/>
      <c r="Q188" s="7"/>
      <c r="R188" s="7"/>
      <c r="S188" s="7"/>
      <c r="T188" s="7"/>
      <c r="U188" s="7"/>
      <c r="V188" s="7"/>
      <c r="W188" s="7"/>
    </row>
    <row r="189" spans="1:23" x14ac:dyDescent="0.3">
      <c r="A189" s="5"/>
      <c r="B189" s="7"/>
      <c r="C189" s="7"/>
      <c r="D189" s="7"/>
      <c r="E189" s="7"/>
      <c r="F189" s="7"/>
      <c r="G189" s="7"/>
      <c r="H189" s="7"/>
      <c r="I189" s="7"/>
      <c r="J189" s="7"/>
      <c r="K189" s="7"/>
      <c r="L189" s="7"/>
      <c r="M189" s="7"/>
      <c r="N189" s="7"/>
      <c r="O189" s="7"/>
      <c r="P189" s="7"/>
      <c r="Q189" s="7"/>
      <c r="R189" s="7"/>
      <c r="S189" s="7"/>
      <c r="T189" s="7"/>
      <c r="U189" s="7"/>
      <c r="V189" s="7"/>
      <c r="W189" s="7"/>
    </row>
    <row r="190" spans="1:23" x14ac:dyDescent="0.3">
      <c r="A190" s="5"/>
      <c r="B190" s="7"/>
      <c r="C190" s="7"/>
      <c r="D190" s="7"/>
      <c r="E190" s="7"/>
      <c r="F190" s="7"/>
      <c r="G190" s="7"/>
      <c r="H190" s="7"/>
      <c r="I190" s="7"/>
      <c r="J190" s="7"/>
      <c r="K190" s="7"/>
      <c r="L190" s="7"/>
      <c r="M190" s="7"/>
      <c r="N190" s="7"/>
      <c r="O190" s="7"/>
      <c r="P190" s="7"/>
      <c r="Q190" s="7"/>
      <c r="R190" s="7"/>
      <c r="S190" s="7"/>
      <c r="T190" s="7"/>
      <c r="U190" s="7"/>
      <c r="V190" s="7"/>
      <c r="W190" s="7"/>
    </row>
    <row r="191" spans="1:23" x14ac:dyDescent="0.3">
      <c r="A191" s="5"/>
      <c r="B191" s="7"/>
      <c r="C191" s="7"/>
      <c r="D191" s="7"/>
      <c r="E191" s="7"/>
      <c r="F191" s="7"/>
      <c r="G191" s="7"/>
      <c r="H191" s="7"/>
      <c r="I191" s="7"/>
      <c r="J191" s="7"/>
      <c r="K191" s="7"/>
      <c r="L191" s="7"/>
      <c r="M191" s="7"/>
      <c r="N191" s="7"/>
      <c r="O191" s="7"/>
      <c r="P191" s="7"/>
      <c r="Q191" s="7"/>
      <c r="R191" s="7"/>
      <c r="S191" s="7"/>
      <c r="T191" s="7"/>
      <c r="U191" s="7"/>
      <c r="V191" s="7"/>
      <c r="W191" s="7"/>
    </row>
    <row r="192" spans="1:23" x14ac:dyDescent="0.3">
      <c r="A192" s="5"/>
      <c r="B192" s="7"/>
      <c r="C192" s="7"/>
      <c r="D192" s="7"/>
      <c r="E192" s="7"/>
      <c r="F192" s="7"/>
      <c r="G192" s="7"/>
      <c r="H192" s="7"/>
      <c r="I192" s="7"/>
      <c r="J192" s="7"/>
      <c r="K192" s="7"/>
      <c r="L192" s="7"/>
      <c r="M192" s="7"/>
      <c r="N192" s="7"/>
      <c r="O192" s="7"/>
      <c r="P192" s="7"/>
      <c r="Q192" s="7"/>
      <c r="R192" s="7"/>
      <c r="S192" s="7"/>
      <c r="T192" s="7"/>
      <c r="U192" s="7"/>
      <c r="V192" s="7"/>
      <c r="W192" s="7"/>
    </row>
    <row r="193" spans="1:23" x14ac:dyDescent="0.3">
      <c r="A193" s="5"/>
      <c r="B193" s="7"/>
      <c r="C193" s="7"/>
      <c r="D193" s="7"/>
      <c r="E193" s="7"/>
      <c r="F193" s="7"/>
      <c r="G193" s="7"/>
      <c r="H193" s="7"/>
      <c r="I193" s="7"/>
      <c r="J193" s="7"/>
      <c r="K193" s="7"/>
      <c r="L193" s="7"/>
      <c r="M193" s="7"/>
      <c r="N193" s="7"/>
      <c r="O193" s="7"/>
      <c r="P193" s="7"/>
      <c r="Q193" s="7"/>
      <c r="R193" s="7"/>
      <c r="S193" s="7"/>
      <c r="T193" s="7"/>
      <c r="U193" s="7"/>
      <c r="V193" s="7"/>
      <c r="W193" s="7"/>
    </row>
    <row r="194" spans="1:23" x14ac:dyDescent="0.3">
      <c r="A194" s="5"/>
      <c r="B194" s="7"/>
      <c r="C194" s="7"/>
      <c r="D194" s="7"/>
      <c r="E194" s="7"/>
      <c r="F194" s="7"/>
      <c r="G194" s="7"/>
      <c r="H194" s="7"/>
      <c r="I194" s="7"/>
      <c r="J194" s="7"/>
      <c r="K194" s="7"/>
      <c r="L194" s="7"/>
      <c r="M194" s="7"/>
      <c r="N194" s="7"/>
      <c r="O194" s="7"/>
      <c r="P194" s="7"/>
      <c r="Q194" s="7"/>
      <c r="R194" s="7"/>
      <c r="S194" s="7"/>
      <c r="T194" s="7"/>
      <c r="U194" s="7"/>
      <c r="V194" s="7"/>
      <c r="W194" s="7"/>
    </row>
    <row r="195" spans="1:23" x14ac:dyDescent="0.3">
      <c r="A195" s="5"/>
      <c r="B195" s="7"/>
      <c r="C195" s="7"/>
      <c r="D195" s="7"/>
      <c r="E195" s="7"/>
      <c r="F195" s="7"/>
      <c r="G195" s="7"/>
      <c r="H195" s="7"/>
      <c r="I195" s="7"/>
      <c r="J195" s="7"/>
      <c r="K195" s="7"/>
      <c r="L195" s="7"/>
      <c r="M195" s="7"/>
      <c r="N195" s="7"/>
      <c r="O195" s="7"/>
      <c r="P195" s="7"/>
      <c r="Q195" s="7"/>
      <c r="R195" s="7"/>
      <c r="S195" s="7"/>
      <c r="T195" s="7"/>
      <c r="U195" s="7"/>
      <c r="V195" s="7"/>
      <c r="W195" s="7"/>
    </row>
    <row r="196" spans="1:23" x14ac:dyDescent="0.3">
      <c r="A196" s="5"/>
      <c r="B196" s="7"/>
      <c r="C196" s="7"/>
      <c r="D196" s="7"/>
      <c r="E196" s="7"/>
      <c r="F196" s="7"/>
      <c r="G196" s="7"/>
      <c r="H196" s="7"/>
      <c r="I196" s="7"/>
      <c r="J196" s="7"/>
      <c r="K196" s="7"/>
      <c r="L196" s="7"/>
      <c r="M196" s="7"/>
      <c r="N196" s="7"/>
      <c r="O196" s="7"/>
      <c r="P196" s="7"/>
      <c r="Q196" s="7"/>
      <c r="R196" s="7"/>
      <c r="S196" s="7"/>
      <c r="T196" s="7"/>
      <c r="U196" s="7"/>
      <c r="V196" s="7"/>
      <c r="W196" s="7"/>
    </row>
    <row r="197" spans="1:23" x14ac:dyDescent="0.3">
      <c r="A197" s="5"/>
      <c r="B197" s="7"/>
      <c r="C197" s="7"/>
      <c r="D197" s="7"/>
      <c r="E197" s="7"/>
      <c r="F197" s="7"/>
      <c r="G197" s="7"/>
      <c r="H197" s="7"/>
      <c r="I197" s="7"/>
      <c r="J197" s="7"/>
      <c r="K197" s="7"/>
      <c r="L197" s="7"/>
      <c r="M197" s="7"/>
      <c r="N197" s="7"/>
      <c r="O197" s="7"/>
      <c r="P197" s="7"/>
      <c r="Q197" s="7"/>
      <c r="R197" s="7"/>
      <c r="S197" s="7"/>
      <c r="T197" s="7"/>
      <c r="U197" s="7"/>
      <c r="V197" s="7"/>
      <c r="W197" s="7"/>
    </row>
    <row r="198" spans="1:23" x14ac:dyDescent="0.3">
      <c r="A198" s="5"/>
      <c r="B198" s="7"/>
      <c r="C198" s="7"/>
      <c r="D198" s="7"/>
      <c r="E198" s="7"/>
      <c r="F198" s="7"/>
      <c r="G198" s="7"/>
      <c r="H198" s="7"/>
      <c r="I198" s="7"/>
      <c r="J198" s="7"/>
      <c r="K198" s="7"/>
      <c r="L198" s="7"/>
      <c r="M198" s="7"/>
      <c r="N198" s="7"/>
      <c r="O198" s="7"/>
      <c r="P198" s="7"/>
      <c r="Q198" s="7"/>
      <c r="R198" s="7"/>
      <c r="S198" s="7"/>
      <c r="T198" s="7"/>
      <c r="U198" s="7"/>
      <c r="V198" s="7"/>
      <c r="W198" s="7"/>
    </row>
    <row r="199" spans="1:23" x14ac:dyDescent="0.3">
      <c r="A199" s="5"/>
      <c r="B199" s="7"/>
      <c r="C199" s="7"/>
      <c r="D199" s="7"/>
      <c r="E199" s="7"/>
      <c r="F199" s="7"/>
      <c r="G199" s="7"/>
      <c r="H199" s="7"/>
      <c r="I199" s="7"/>
      <c r="J199" s="7"/>
      <c r="K199" s="7"/>
      <c r="L199" s="7"/>
      <c r="M199" s="7"/>
      <c r="N199" s="7"/>
      <c r="O199" s="7"/>
      <c r="P199" s="7"/>
      <c r="Q199" s="7"/>
      <c r="R199" s="7"/>
      <c r="S199" s="7"/>
      <c r="T199" s="7"/>
      <c r="U199" s="7"/>
      <c r="V199" s="7"/>
      <c r="W199" s="7"/>
    </row>
    <row r="200" spans="1:23" x14ac:dyDescent="0.3">
      <c r="A200" s="5"/>
      <c r="B200" s="7"/>
      <c r="C200" s="7"/>
      <c r="D200" s="7"/>
      <c r="E200" s="7"/>
      <c r="F200" s="7"/>
      <c r="G200" s="7"/>
      <c r="H200" s="7"/>
      <c r="I200" s="7"/>
      <c r="J200" s="7"/>
      <c r="K200" s="7"/>
      <c r="L200" s="7"/>
      <c r="M200" s="7"/>
      <c r="N200" s="7"/>
      <c r="O200" s="7"/>
      <c r="P200" s="7"/>
      <c r="Q200" s="7"/>
      <c r="R200" s="7"/>
      <c r="S200" s="7"/>
      <c r="T200" s="7"/>
      <c r="U200" s="7"/>
      <c r="V200" s="7"/>
      <c r="W200" s="7"/>
    </row>
    <row r="201" spans="1:23" x14ac:dyDescent="0.3">
      <c r="A201" s="5"/>
      <c r="B201" s="7"/>
      <c r="C201" s="7"/>
      <c r="D201" s="7"/>
      <c r="E201" s="7"/>
      <c r="F201" s="7"/>
      <c r="G201" s="7"/>
      <c r="H201" s="7"/>
      <c r="I201" s="7"/>
      <c r="J201" s="7"/>
      <c r="K201" s="7"/>
      <c r="L201" s="7"/>
      <c r="M201" s="7"/>
      <c r="N201" s="7"/>
      <c r="O201" s="7"/>
      <c r="P201" s="7"/>
      <c r="Q201" s="7"/>
      <c r="R201" s="7"/>
      <c r="S201" s="7"/>
      <c r="T201" s="7"/>
      <c r="U201" s="7"/>
      <c r="V201" s="7"/>
      <c r="W201" s="7"/>
    </row>
    <row r="202" spans="1:23" x14ac:dyDescent="0.3">
      <c r="A202" s="5"/>
      <c r="B202" s="7"/>
      <c r="C202" s="7"/>
      <c r="D202" s="7"/>
      <c r="E202" s="7"/>
      <c r="F202" s="7"/>
      <c r="G202" s="7"/>
      <c r="H202" s="7"/>
      <c r="I202" s="7"/>
      <c r="J202" s="7"/>
      <c r="K202" s="7"/>
      <c r="L202" s="7"/>
      <c r="M202" s="7"/>
      <c r="N202" s="7"/>
      <c r="O202" s="7"/>
      <c r="P202" s="7"/>
      <c r="Q202" s="7"/>
      <c r="R202" s="7"/>
      <c r="S202" s="7"/>
      <c r="T202" s="7"/>
      <c r="U202" s="7"/>
      <c r="V202" s="7"/>
      <c r="W202" s="7"/>
    </row>
    <row r="203" spans="1:23" x14ac:dyDescent="0.3">
      <c r="A203" s="5"/>
      <c r="B203" s="7"/>
      <c r="C203" s="7"/>
      <c r="D203" s="7"/>
      <c r="E203" s="7"/>
      <c r="F203" s="7"/>
      <c r="G203" s="7"/>
      <c r="H203" s="7"/>
      <c r="I203" s="7"/>
      <c r="J203" s="7"/>
      <c r="K203" s="7"/>
      <c r="L203" s="7"/>
      <c r="M203" s="7"/>
      <c r="N203" s="7"/>
      <c r="O203" s="7"/>
      <c r="P203" s="7"/>
      <c r="Q203" s="7"/>
      <c r="R203" s="7"/>
      <c r="S203" s="7"/>
      <c r="T203" s="7"/>
      <c r="U203" s="7"/>
      <c r="V203" s="7"/>
      <c r="W203" s="7"/>
    </row>
    <row r="204" spans="1:23" x14ac:dyDescent="0.3">
      <c r="A204" s="5"/>
      <c r="B204" s="7"/>
      <c r="C204" s="7"/>
      <c r="D204" s="7"/>
      <c r="E204" s="7"/>
      <c r="F204" s="7"/>
      <c r="G204" s="7"/>
      <c r="H204" s="7"/>
      <c r="I204" s="7"/>
      <c r="J204" s="7"/>
      <c r="K204" s="7"/>
      <c r="L204" s="7"/>
      <c r="M204" s="7"/>
      <c r="N204" s="7"/>
      <c r="O204" s="7"/>
      <c r="P204" s="7"/>
      <c r="Q204" s="7"/>
      <c r="R204" s="7"/>
      <c r="S204" s="7"/>
      <c r="T204" s="7"/>
      <c r="U204" s="7"/>
      <c r="V204" s="7"/>
      <c r="W204" s="7"/>
    </row>
    <row r="205" spans="1:23" x14ac:dyDescent="0.3">
      <c r="A205" s="5"/>
      <c r="B205" s="7"/>
      <c r="C205" s="7"/>
      <c r="D205" s="7"/>
      <c r="E205" s="7"/>
      <c r="F205" s="7"/>
      <c r="G205" s="7"/>
      <c r="H205" s="7"/>
      <c r="I205" s="7"/>
      <c r="J205" s="7"/>
      <c r="K205" s="7"/>
      <c r="L205" s="7"/>
      <c r="M205" s="7"/>
      <c r="N205" s="7"/>
      <c r="O205" s="7"/>
      <c r="P205" s="7"/>
      <c r="Q205" s="7"/>
      <c r="R205" s="7"/>
      <c r="S205" s="7"/>
      <c r="T205" s="7"/>
      <c r="U205" s="7"/>
      <c r="V205" s="7"/>
      <c r="W205" s="7"/>
    </row>
    <row r="206" spans="1:23" x14ac:dyDescent="0.3">
      <c r="A206" s="5"/>
      <c r="B206" s="7"/>
      <c r="C206" s="7"/>
      <c r="D206" s="7"/>
      <c r="E206" s="7"/>
      <c r="F206" s="7"/>
      <c r="G206" s="7"/>
      <c r="H206" s="7"/>
      <c r="I206" s="7"/>
      <c r="J206" s="7"/>
      <c r="K206" s="7"/>
      <c r="L206" s="7"/>
      <c r="M206" s="7"/>
      <c r="N206" s="7"/>
      <c r="O206" s="7"/>
      <c r="P206" s="7"/>
      <c r="Q206" s="7"/>
      <c r="R206" s="7"/>
      <c r="S206" s="7"/>
      <c r="T206" s="7"/>
      <c r="U206" s="7"/>
      <c r="V206" s="7"/>
      <c r="W206" s="7"/>
    </row>
    <row r="207" spans="1:23" x14ac:dyDescent="0.3">
      <c r="A207" s="5"/>
      <c r="B207" s="7"/>
      <c r="C207" s="7"/>
      <c r="D207" s="7"/>
      <c r="E207" s="7"/>
      <c r="F207" s="7"/>
      <c r="G207" s="7"/>
      <c r="H207" s="7"/>
      <c r="I207" s="7"/>
      <c r="J207" s="7"/>
      <c r="K207" s="7"/>
      <c r="L207" s="7"/>
      <c r="M207" s="7"/>
      <c r="N207" s="7"/>
      <c r="O207" s="7"/>
      <c r="P207" s="7"/>
      <c r="Q207" s="7"/>
      <c r="R207" s="7"/>
      <c r="S207" s="7"/>
      <c r="T207" s="7"/>
      <c r="U207" s="7"/>
      <c r="V207" s="7"/>
      <c r="W207" s="7"/>
    </row>
    <row r="208" spans="1:23" x14ac:dyDescent="0.3">
      <c r="A208" s="5"/>
      <c r="B208" s="7"/>
      <c r="C208" s="7"/>
      <c r="D208" s="7"/>
      <c r="E208" s="7"/>
      <c r="F208" s="7"/>
      <c r="G208" s="7"/>
      <c r="H208" s="7"/>
      <c r="I208" s="7"/>
      <c r="J208" s="7"/>
      <c r="K208" s="7"/>
      <c r="L208" s="7"/>
      <c r="M208" s="7"/>
      <c r="N208" s="7"/>
      <c r="O208" s="7"/>
      <c r="P208" s="7"/>
      <c r="Q208" s="7"/>
      <c r="R208" s="7"/>
      <c r="S208" s="7"/>
      <c r="T208" s="7"/>
      <c r="U208" s="7"/>
      <c r="V208" s="7"/>
      <c r="W208" s="7"/>
    </row>
    <row r="209" spans="1:23" x14ac:dyDescent="0.3">
      <c r="A209" s="5"/>
      <c r="B209" s="7"/>
      <c r="C209" s="7"/>
      <c r="D209" s="7"/>
      <c r="E209" s="7"/>
      <c r="F209" s="7"/>
      <c r="G209" s="7"/>
      <c r="H209" s="7"/>
      <c r="I209" s="7"/>
      <c r="J209" s="7"/>
      <c r="K209" s="7"/>
      <c r="L209" s="7"/>
      <c r="M209" s="7"/>
      <c r="N209" s="7"/>
      <c r="O209" s="7"/>
      <c r="P209" s="7"/>
      <c r="Q209" s="7"/>
      <c r="R209" s="7"/>
      <c r="S209" s="7"/>
      <c r="T209" s="7"/>
      <c r="U209" s="7"/>
      <c r="V209" s="7"/>
      <c r="W209" s="7"/>
    </row>
    <row r="210" spans="1:23" x14ac:dyDescent="0.3">
      <c r="A210" s="5"/>
      <c r="B210" s="7"/>
      <c r="C210" s="7"/>
      <c r="D210" s="7"/>
      <c r="E210" s="7"/>
      <c r="F210" s="7"/>
      <c r="G210" s="7"/>
      <c r="H210" s="7"/>
      <c r="I210" s="7"/>
      <c r="J210" s="7"/>
      <c r="K210" s="7"/>
      <c r="L210" s="7"/>
      <c r="M210" s="7"/>
      <c r="N210" s="7"/>
      <c r="O210" s="7"/>
      <c r="P210" s="7"/>
      <c r="Q210" s="7"/>
      <c r="R210" s="7"/>
      <c r="S210" s="7"/>
      <c r="T210" s="7"/>
      <c r="U210" s="7"/>
      <c r="V210" s="7"/>
      <c r="W210" s="7"/>
    </row>
    <row r="211" spans="1:23" x14ac:dyDescent="0.3">
      <c r="A211" s="5"/>
      <c r="B211" s="7"/>
      <c r="C211" s="7"/>
      <c r="D211" s="7"/>
      <c r="E211" s="7"/>
      <c r="F211" s="7"/>
      <c r="G211" s="7"/>
      <c r="H211" s="7"/>
      <c r="I211" s="7"/>
      <c r="J211" s="7"/>
      <c r="K211" s="7"/>
      <c r="L211" s="7"/>
      <c r="M211" s="7"/>
      <c r="N211" s="7"/>
      <c r="O211" s="7"/>
      <c r="P211" s="7"/>
      <c r="Q211" s="7"/>
      <c r="R211" s="7"/>
      <c r="S211" s="7"/>
      <c r="T211" s="7"/>
      <c r="U211" s="7"/>
      <c r="V211" s="7"/>
      <c r="W211" s="7"/>
    </row>
    <row r="212" spans="1:23" x14ac:dyDescent="0.3">
      <c r="A212" s="5"/>
      <c r="B212" s="7"/>
      <c r="C212" s="7"/>
      <c r="D212" s="7"/>
      <c r="E212" s="7"/>
      <c r="F212" s="7"/>
      <c r="G212" s="7"/>
      <c r="H212" s="7"/>
      <c r="I212" s="7"/>
      <c r="J212" s="7"/>
      <c r="K212" s="7"/>
      <c r="L212" s="7"/>
      <c r="M212" s="7"/>
      <c r="N212" s="7"/>
      <c r="O212" s="7"/>
      <c r="P212" s="7"/>
      <c r="Q212" s="7"/>
      <c r="R212" s="7"/>
      <c r="S212" s="7"/>
      <c r="T212" s="7"/>
      <c r="U212" s="7"/>
      <c r="V212" s="7"/>
      <c r="W212" s="7"/>
    </row>
    <row r="213" spans="1:23" x14ac:dyDescent="0.3">
      <c r="A213" s="5"/>
      <c r="B213" s="7"/>
      <c r="C213" s="7"/>
      <c r="D213" s="7"/>
      <c r="E213" s="7"/>
      <c r="F213" s="7"/>
      <c r="G213" s="7"/>
      <c r="H213" s="7"/>
      <c r="I213" s="7"/>
      <c r="J213" s="7"/>
      <c r="K213" s="7"/>
      <c r="L213" s="7"/>
      <c r="M213" s="7"/>
      <c r="N213" s="7"/>
      <c r="O213" s="7"/>
      <c r="P213" s="7"/>
      <c r="Q213" s="7"/>
      <c r="R213" s="7"/>
      <c r="S213" s="7"/>
      <c r="T213" s="7"/>
      <c r="U213" s="7"/>
      <c r="V213" s="7"/>
      <c r="W213" s="7"/>
    </row>
    <row r="214" spans="1:23" x14ac:dyDescent="0.3">
      <c r="A214" s="5"/>
      <c r="B214" s="7"/>
      <c r="C214" s="7"/>
      <c r="D214" s="7"/>
      <c r="E214" s="7"/>
      <c r="F214" s="7"/>
      <c r="G214" s="7"/>
      <c r="H214" s="7"/>
      <c r="I214" s="7"/>
      <c r="J214" s="7"/>
      <c r="K214" s="7"/>
      <c r="L214" s="7"/>
      <c r="M214" s="7"/>
      <c r="N214" s="7"/>
      <c r="O214" s="7"/>
      <c r="P214" s="7"/>
      <c r="Q214" s="7"/>
      <c r="R214" s="7"/>
      <c r="S214" s="7"/>
      <c r="T214" s="7"/>
      <c r="U214" s="7"/>
      <c r="V214" s="7"/>
      <c r="W214" s="7"/>
    </row>
    <row r="215" spans="1:23" x14ac:dyDescent="0.3">
      <c r="A215" s="5"/>
      <c r="B215" s="7"/>
      <c r="C215" s="7"/>
      <c r="D215" s="7"/>
      <c r="E215" s="7"/>
      <c r="F215" s="7"/>
      <c r="G215" s="7"/>
      <c r="H215" s="7"/>
      <c r="I215" s="7"/>
      <c r="J215" s="7"/>
      <c r="K215" s="7"/>
      <c r="L215" s="7"/>
      <c r="M215" s="7"/>
      <c r="N215" s="7"/>
      <c r="O215" s="7"/>
      <c r="P215" s="7"/>
      <c r="Q215" s="7"/>
      <c r="R215" s="7"/>
      <c r="S215" s="7"/>
      <c r="T215" s="7"/>
      <c r="U215" s="7"/>
      <c r="V215" s="7"/>
      <c r="W215" s="7"/>
    </row>
    <row r="216" spans="1:23" x14ac:dyDescent="0.3">
      <c r="A216" s="5"/>
      <c r="B216" s="7"/>
      <c r="C216" s="7"/>
      <c r="D216" s="7"/>
      <c r="E216" s="7"/>
      <c r="F216" s="7"/>
      <c r="G216" s="7"/>
      <c r="H216" s="7"/>
      <c r="I216" s="7"/>
      <c r="J216" s="7"/>
      <c r="K216" s="7"/>
      <c r="L216" s="7"/>
      <c r="M216" s="7"/>
      <c r="N216" s="7"/>
      <c r="O216" s="7"/>
      <c r="P216" s="7"/>
      <c r="Q216" s="7"/>
      <c r="R216" s="7"/>
      <c r="S216" s="7"/>
      <c r="T216" s="7"/>
      <c r="U216" s="7"/>
      <c r="V216" s="7"/>
      <c r="W216" s="7"/>
    </row>
    <row r="217" spans="1:23" x14ac:dyDescent="0.3">
      <c r="A217" s="5"/>
      <c r="B217" s="7"/>
      <c r="C217" s="7"/>
      <c r="D217" s="7"/>
      <c r="E217" s="7"/>
      <c r="F217" s="7"/>
      <c r="G217" s="7"/>
      <c r="H217" s="7"/>
      <c r="I217" s="7"/>
      <c r="J217" s="7"/>
      <c r="K217" s="7"/>
      <c r="L217" s="7"/>
      <c r="M217" s="7"/>
      <c r="N217" s="7"/>
      <c r="O217" s="7"/>
      <c r="P217" s="7"/>
      <c r="Q217" s="7"/>
      <c r="R217" s="7"/>
      <c r="S217" s="7"/>
      <c r="T217" s="7"/>
      <c r="U217" s="7"/>
      <c r="V217" s="7"/>
      <c r="W217" s="7"/>
    </row>
    <row r="218" spans="1:23" x14ac:dyDescent="0.3">
      <c r="A218" s="5"/>
      <c r="B218" s="7"/>
      <c r="C218" s="7"/>
      <c r="D218" s="7"/>
      <c r="E218" s="7"/>
      <c r="F218" s="7"/>
      <c r="G218" s="7"/>
      <c r="H218" s="7"/>
      <c r="I218" s="7"/>
      <c r="J218" s="7"/>
      <c r="K218" s="7"/>
      <c r="L218" s="7"/>
      <c r="M218" s="7"/>
      <c r="N218" s="7"/>
      <c r="O218" s="7"/>
      <c r="P218" s="7"/>
      <c r="Q218" s="7"/>
      <c r="R218" s="7"/>
      <c r="S218" s="7"/>
      <c r="T218" s="7"/>
      <c r="U218" s="7"/>
      <c r="V218" s="7"/>
      <c r="W218" s="7"/>
    </row>
    <row r="219" spans="1:23" x14ac:dyDescent="0.3">
      <c r="A219" s="5"/>
      <c r="B219" s="7"/>
      <c r="C219" s="7"/>
      <c r="D219" s="7"/>
      <c r="E219" s="7"/>
      <c r="F219" s="7"/>
      <c r="G219" s="7"/>
      <c r="H219" s="7"/>
      <c r="I219" s="7"/>
      <c r="J219" s="7"/>
      <c r="K219" s="7"/>
      <c r="L219" s="7"/>
      <c r="M219" s="7"/>
      <c r="N219" s="7"/>
      <c r="O219" s="7"/>
      <c r="P219" s="7"/>
      <c r="Q219" s="7"/>
      <c r="R219" s="7"/>
      <c r="S219" s="7"/>
      <c r="T219" s="7"/>
      <c r="U219" s="7"/>
      <c r="V219" s="7"/>
      <c r="W219" s="7"/>
    </row>
    <row r="220" spans="1:23" x14ac:dyDescent="0.3">
      <c r="A220" s="5"/>
      <c r="B220" s="7"/>
      <c r="C220" s="7"/>
      <c r="D220" s="7"/>
      <c r="E220" s="7"/>
      <c r="F220" s="7"/>
      <c r="G220" s="7"/>
      <c r="H220" s="7"/>
      <c r="I220" s="7"/>
      <c r="J220" s="7"/>
      <c r="K220" s="7"/>
      <c r="L220" s="7"/>
      <c r="M220" s="7"/>
      <c r="N220" s="7"/>
      <c r="O220" s="7"/>
      <c r="P220" s="7"/>
      <c r="Q220" s="7"/>
      <c r="R220" s="7"/>
      <c r="S220" s="7"/>
      <c r="T220" s="7"/>
      <c r="U220" s="7"/>
      <c r="V220" s="7"/>
      <c r="W220" s="7"/>
    </row>
    <row r="221" spans="1:23" x14ac:dyDescent="0.3">
      <c r="A221" s="5"/>
      <c r="B221" s="7"/>
      <c r="C221" s="7"/>
      <c r="D221" s="7"/>
      <c r="E221" s="7"/>
      <c r="F221" s="7"/>
      <c r="G221" s="7"/>
      <c r="H221" s="7"/>
      <c r="I221" s="7"/>
      <c r="J221" s="7"/>
      <c r="K221" s="7"/>
      <c r="L221" s="7"/>
      <c r="M221" s="7"/>
      <c r="N221" s="7"/>
      <c r="O221" s="7"/>
      <c r="P221" s="7"/>
      <c r="Q221" s="7"/>
      <c r="R221" s="7"/>
      <c r="S221" s="7"/>
      <c r="T221" s="7"/>
      <c r="U221" s="7"/>
      <c r="V221" s="7"/>
      <c r="W221" s="7"/>
    </row>
    <row r="222" spans="1:23" x14ac:dyDescent="0.3">
      <c r="A222" s="5"/>
      <c r="B222" s="7"/>
      <c r="C222" s="7"/>
      <c r="D222" s="7"/>
      <c r="E222" s="7"/>
      <c r="F222" s="7"/>
      <c r="G222" s="7"/>
      <c r="H222" s="7"/>
      <c r="I222" s="7"/>
      <c r="J222" s="7"/>
      <c r="K222" s="7"/>
      <c r="L222" s="7"/>
      <c r="M222" s="7"/>
      <c r="N222" s="7"/>
      <c r="O222" s="7"/>
      <c r="P222" s="7"/>
      <c r="Q222" s="7"/>
      <c r="R222" s="7"/>
      <c r="S222" s="7"/>
      <c r="T222" s="7"/>
      <c r="U222" s="7"/>
      <c r="V222" s="7"/>
      <c r="W222" s="7"/>
    </row>
    <row r="223" spans="1:23" x14ac:dyDescent="0.3">
      <c r="A223" s="5"/>
      <c r="B223" s="7"/>
      <c r="C223" s="7"/>
      <c r="D223" s="7"/>
      <c r="E223" s="7"/>
      <c r="F223" s="7"/>
      <c r="G223" s="7"/>
      <c r="H223" s="7"/>
      <c r="I223" s="7"/>
      <c r="J223" s="7"/>
      <c r="K223" s="7"/>
      <c r="L223" s="7"/>
      <c r="M223" s="7"/>
      <c r="N223" s="7"/>
      <c r="O223" s="7"/>
      <c r="P223" s="7"/>
      <c r="Q223" s="7"/>
      <c r="R223" s="7"/>
      <c r="S223" s="7"/>
      <c r="T223" s="7"/>
      <c r="U223" s="7"/>
      <c r="V223" s="7"/>
      <c r="W223" s="7"/>
    </row>
    <row r="224" spans="1:23" x14ac:dyDescent="0.3">
      <c r="A224" s="5"/>
      <c r="B224" s="7"/>
      <c r="C224" s="7"/>
      <c r="D224" s="7"/>
      <c r="E224" s="7"/>
      <c r="F224" s="7"/>
      <c r="G224" s="7"/>
      <c r="H224" s="7"/>
      <c r="I224" s="7"/>
      <c r="J224" s="7"/>
      <c r="K224" s="7"/>
      <c r="L224" s="7"/>
      <c r="M224" s="7"/>
      <c r="N224" s="7"/>
      <c r="O224" s="7"/>
      <c r="P224" s="7"/>
      <c r="Q224" s="7"/>
      <c r="R224" s="7"/>
      <c r="S224" s="7"/>
      <c r="T224" s="7"/>
      <c r="U224" s="7"/>
      <c r="V224" s="7"/>
      <c r="W224" s="7"/>
    </row>
    <row r="225" spans="1:23" x14ac:dyDescent="0.3">
      <c r="A225" s="5"/>
      <c r="B225" s="7"/>
      <c r="C225" s="7"/>
      <c r="D225" s="7"/>
      <c r="E225" s="7"/>
      <c r="F225" s="7"/>
      <c r="G225" s="7"/>
      <c r="H225" s="7"/>
      <c r="I225" s="7"/>
      <c r="J225" s="7"/>
      <c r="K225" s="7"/>
      <c r="L225" s="7"/>
      <c r="M225" s="7"/>
      <c r="N225" s="7"/>
      <c r="O225" s="7"/>
      <c r="P225" s="7"/>
      <c r="Q225" s="7"/>
      <c r="R225" s="7"/>
      <c r="S225" s="7"/>
      <c r="T225" s="7"/>
      <c r="U225" s="7"/>
      <c r="V225" s="7"/>
      <c r="W225" s="7"/>
    </row>
    <row r="226" spans="1:23" x14ac:dyDescent="0.3">
      <c r="A226" s="5"/>
      <c r="B226" s="7"/>
      <c r="C226" s="7"/>
      <c r="D226" s="7"/>
      <c r="E226" s="7"/>
      <c r="F226" s="7"/>
      <c r="G226" s="7"/>
      <c r="H226" s="7"/>
      <c r="I226" s="7"/>
      <c r="J226" s="7"/>
      <c r="K226" s="7"/>
      <c r="L226" s="7"/>
      <c r="M226" s="7"/>
      <c r="N226" s="7"/>
      <c r="O226" s="7"/>
      <c r="P226" s="7"/>
      <c r="Q226" s="7"/>
      <c r="R226" s="7"/>
      <c r="S226" s="7"/>
      <c r="T226" s="7"/>
      <c r="U226" s="7"/>
      <c r="V226" s="7"/>
      <c r="W226" s="7"/>
    </row>
    <row r="227" spans="1:23" x14ac:dyDescent="0.3">
      <c r="A227" s="5"/>
      <c r="B227" s="7"/>
      <c r="C227" s="7"/>
      <c r="D227" s="7"/>
      <c r="E227" s="7"/>
      <c r="F227" s="7"/>
      <c r="G227" s="7"/>
      <c r="H227" s="7"/>
      <c r="I227" s="7"/>
      <c r="J227" s="7"/>
      <c r="K227" s="7"/>
      <c r="L227" s="7"/>
      <c r="M227" s="7"/>
      <c r="N227" s="7"/>
      <c r="O227" s="7"/>
      <c r="P227" s="7"/>
      <c r="Q227" s="7"/>
      <c r="R227" s="7"/>
      <c r="S227" s="7"/>
      <c r="T227" s="7"/>
      <c r="U227" s="7"/>
      <c r="V227" s="7"/>
      <c r="W227" s="7"/>
    </row>
    <row r="228" spans="1:23" x14ac:dyDescent="0.3">
      <c r="A228" s="5"/>
      <c r="B228" s="7"/>
      <c r="C228" s="7"/>
      <c r="D228" s="7"/>
      <c r="E228" s="7"/>
      <c r="F228" s="7"/>
      <c r="G228" s="7"/>
      <c r="H228" s="7"/>
      <c r="I228" s="7"/>
      <c r="J228" s="7"/>
      <c r="K228" s="7"/>
      <c r="L228" s="7"/>
      <c r="M228" s="7"/>
      <c r="N228" s="7"/>
      <c r="O228" s="7"/>
      <c r="P228" s="7"/>
      <c r="Q228" s="7"/>
      <c r="R228" s="7"/>
      <c r="S228" s="7"/>
      <c r="T228" s="7"/>
      <c r="U228" s="7"/>
      <c r="V228" s="7"/>
      <c r="W228" s="7"/>
    </row>
    <row r="229" spans="1:23" x14ac:dyDescent="0.3">
      <c r="A229" s="5"/>
      <c r="B229" s="7"/>
      <c r="C229" s="7"/>
      <c r="D229" s="7"/>
      <c r="E229" s="7"/>
      <c r="F229" s="7"/>
      <c r="G229" s="7"/>
      <c r="H229" s="7"/>
      <c r="I229" s="7"/>
      <c r="J229" s="7"/>
      <c r="K229" s="7"/>
      <c r="L229" s="7"/>
      <c r="M229" s="7"/>
      <c r="N229" s="7"/>
      <c r="O229" s="7"/>
      <c r="P229" s="7"/>
      <c r="Q229" s="7"/>
      <c r="R229" s="7"/>
      <c r="S229" s="7"/>
      <c r="T229" s="7"/>
      <c r="U229" s="7"/>
      <c r="V229" s="7"/>
      <c r="W229" s="7"/>
    </row>
    <row r="230" spans="1:23" x14ac:dyDescent="0.3">
      <c r="A230" s="5"/>
      <c r="B230" s="7"/>
      <c r="C230" s="7"/>
      <c r="D230" s="7"/>
      <c r="E230" s="7"/>
      <c r="F230" s="7"/>
      <c r="G230" s="7"/>
      <c r="H230" s="7"/>
      <c r="I230" s="7"/>
      <c r="J230" s="7"/>
      <c r="K230" s="7"/>
      <c r="L230" s="7"/>
      <c r="M230" s="7"/>
      <c r="N230" s="7"/>
      <c r="O230" s="7"/>
      <c r="P230" s="7"/>
      <c r="Q230" s="7"/>
      <c r="R230" s="7"/>
      <c r="S230" s="7"/>
      <c r="T230" s="7"/>
      <c r="U230" s="7"/>
      <c r="V230" s="7"/>
      <c r="W230" s="7"/>
    </row>
    <row r="231" spans="1:23" x14ac:dyDescent="0.3">
      <c r="A231" s="5"/>
      <c r="B231" s="7"/>
      <c r="C231" s="7"/>
      <c r="D231" s="7"/>
      <c r="E231" s="7"/>
      <c r="F231" s="7"/>
      <c r="G231" s="7"/>
      <c r="H231" s="7"/>
      <c r="I231" s="7"/>
      <c r="J231" s="7"/>
      <c r="K231" s="7"/>
      <c r="L231" s="7"/>
      <c r="M231" s="7"/>
      <c r="N231" s="7"/>
      <c r="O231" s="7"/>
      <c r="P231" s="7"/>
      <c r="Q231" s="7"/>
      <c r="R231" s="7"/>
      <c r="S231" s="7"/>
      <c r="T231" s="7"/>
      <c r="U231" s="7"/>
      <c r="V231" s="7"/>
      <c r="W231" s="7"/>
    </row>
    <row r="232" spans="1:23" x14ac:dyDescent="0.3">
      <c r="A232" s="5"/>
      <c r="B232" s="7"/>
      <c r="C232" s="7"/>
      <c r="D232" s="7"/>
      <c r="E232" s="7"/>
      <c r="F232" s="7"/>
      <c r="G232" s="7"/>
      <c r="H232" s="7"/>
      <c r="I232" s="7"/>
      <c r="J232" s="7"/>
      <c r="K232" s="7"/>
      <c r="L232" s="7"/>
      <c r="M232" s="7"/>
      <c r="N232" s="7"/>
      <c r="O232" s="7"/>
      <c r="P232" s="7"/>
      <c r="Q232" s="7"/>
      <c r="R232" s="7"/>
      <c r="S232" s="7"/>
      <c r="T232" s="7"/>
      <c r="U232" s="7"/>
      <c r="V232" s="7"/>
      <c r="W232" s="7"/>
    </row>
    <row r="233" spans="1:23" x14ac:dyDescent="0.3">
      <c r="A233" s="5"/>
      <c r="B233" s="7"/>
      <c r="C233" s="7"/>
      <c r="D233" s="7"/>
      <c r="E233" s="7"/>
      <c r="F233" s="7"/>
      <c r="G233" s="7"/>
      <c r="H233" s="7"/>
      <c r="I233" s="7"/>
      <c r="J233" s="7"/>
      <c r="K233" s="7"/>
      <c r="L233" s="7"/>
      <c r="M233" s="7"/>
      <c r="N233" s="7"/>
      <c r="O233" s="7"/>
      <c r="P233" s="7"/>
      <c r="Q233" s="7"/>
      <c r="R233" s="7"/>
      <c r="S233" s="7"/>
      <c r="T233" s="7"/>
      <c r="U233" s="7"/>
      <c r="V233" s="7"/>
      <c r="W233" s="7"/>
    </row>
    <row r="234" spans="1:23" x14ac:dyDescent="0.3">
      <c r="A234" s="5"/>
      <c r="B234" s="7"/>
      <c r="C234" s="7"/>
      <c r="D234" s="7"/>
      <c r="E234" s="7"/>
      <c r="F234" s="7"/>
      <c r="G234" s="7"/>
      <c r="H234" s="7"/>
      <c r="I234" s="7"/>
      <c r="J234" s="7"/>
      <c r="K234" s="7"/>
      <c r="L234" s="7"/>
      <c r="M234" s="7"/>
      <c r="N234" s="7"/>
      <c r="O234" s="7"/>
      <c r="P234" s="7"/>
      <c r="Q234" s="7"/>
      <c r="R234" s="7"/>
      <c r="S234" s="7"/>
      <c r="T234" s="7"/>
      <c r="U234" s="7"/>
      <c r="V234" s="7"/>
      <c r="W234" s="7"/>
    </row>
    <row r="235" spans="1:23" x14ac:dyDescent="0.3">
      <c r="A235" s="5"/>
      <c r="B235" s="7"/>
      <c r="C235" s="7"/>
      <c r="D235" s="7"/>
      <c r="E235" s="7"/>
      <c r="F235" s="7"/>
      <c r="G235" s="7"/>
      <c r="H235" s="7"/>
      <c r="I235" s="7"/>
      <c r="J235" s="7"/>
      <c r="K235" s="7"/>
      <c r="L235" s="7"/>
      <c r="M235" s="7"/>
      <c r="N235" s="7"/>
      <c r="O235" s="7"/>
      <c r="P235" s="7"/>
      <c r="Q235" s="7"/>
      <c r="R235" s="7"/>
      <c r="S235" s="7"/>
      <c r="T235" s="7"/>
      <c r="U235" s="7"/>
      <c r="V235" s="7"/>
      <c r="W235" s="7"/>
    </row>
    <row r="236" spans="1:23" x14ac:dyDescent="0.3">
      <c r="A236" s="5"/>
      <c r="B236" s="7"/>
      <c r="C236" s="7"/>
      <c r="D236" s="7"/>
      <c r="E236" s="7"/>
      <c r="F236" s="7"/>
      <c r="G236" s="7"/>
      <c r="H236" s="7"/>
      <c r="I236" s="7"/>
      <c r="J236" s="7"/>
      <c r="K236" s="7"/>
      <c r="L236" s="7"/>
      <c r="M236" s="7"/>
      <c r="N236" s="7"/>
      <c r="O236" s="7"/>
      <c r="P236" s="7"/>
      <c r="Q236" s="7"/>
      <c r="R236" s="7"/>
      <c r="S236" s="7"/>
      <c r="T236" s="7"/>
      <c r="U236" s="7"/>
      <c r="V236" s="7"/>
      <c r="W236" s="7"/>
    </row>
    <row r="237" spans="1:23" x14ac:dyDescent="0.3">
      <c r="A237" s="5"/>
      <c r="B237" s="7"/>
      <c r="C237" s="7"/>
      <c r="D237" s="7"/>
      <c r="E237" s="7"/>
      <c r="F237" s="7"/>
      <c r="G237" s="7"/>
      <c r="H237" s="7"/>
      <c r="I237" s="7"/>
      <c r="J237" s="7"/>
      <c r="K237" s="7"/>
      <c r="L237" s="7"/>
      <c r="M237" s="7"/>
      <c r="N237" s="7"/>
      <c r="O237" s="7"/>
      <c r="P237" s="7"/>
      <c r="Q237" s="7"/>
      <c r="R237" s="7"/>
      <c r="S237" s="7"/>
      <c r="T237" s="7"/>
      <c r="U237" s="7"/>
      <c r="V237" s="7"/>
      <c r="W237" s="7"/>
    </row>
    <row r="238" spans="1:23" x14ac:dyDescent="0.3">
      <c r="A238" s="5"/>
      <c r="B238" s="7"/>
      <c r="C238" s="7"/>
      <c r="D238" s="7"/>
      <c r="E238" s="7"/>
      <c r="F238" s="7"/>
      <c r="G238" s="7"/>
      <c r="H238" s="7"/>
      <c r="I238" s="7"/>
      <c r="J238" s="7"/>
      <c r="K238" s="7"/>
      <c r="L238" s="7"/>
      <c r="M238" s="7"/>
      <c r="N238" s="7"/>
      <c r="O238" s="7"/>
      <c r="P238" s="7"/>
      <c r="Q238" s="7"/>
      <c r="R238" s="7"/>
      <c r="S238" s="7"/>
      <c r="T238" s="7"/>
      <c r="U238" s="7"/>
      <c r="V238" s="7"/>
      <c r="W238" s="7"/>
    </row>
    <row r="239" spans="1:23" x14ac:dyDescent="0.3">
      <c r="A239" s="5"/>
      <c r="B239" s="7"/>
      <c r="C239" s="7"/>
      <c r="D239" s="7"/>
      <c r="E239" s="7"/>
      <c r="F239" s="7"/>
      <c r="G239" s="7"/>
      <c r="H239" s="7"/>
      <c r="I239" s="7"/>
      <c r="J239" s="7"/>
      <c r="K239" s="7"/>
      <c r="L239" s="7"/>
      <c r="M239" s="7"/>
      <c r="N239" s="7"/>
      <c r="O239" s="7"/>
      <c r="P239" s="7"/>
      <c r="Q239" s="7"/>
      <c r="R239" s="7"/>
      <c r="S239" s="7"/>
      <c r="T239" s="7"/>
      <c r="U239" s="7"/>
      <c r="V239" s="7"/>
      <c r="W239" s="7"/>
    </row>
    <row r="240" spans="1:23" x14ac:dyDescent="0.3">
      <c r="A240" s="5"/>
      <c r="B240" s="7"/>
      <c r="C240" s="7"/>
      <c r="D240" s="7"/>
      <c r="E240" s="7"/>
      <c r="F240" s="7"/>
      <c r="G240" s="7"/>
      <c r="H240" s="7"/>
      <c r="I240" s="7"/>
      <c r="J240" s="7"/>
      <c r="K240" s="7"/>
      <c r="L240" s="7"/>
      <c r="M240" s="7"/>
      <c r="N240" s="7"/>
      <c r="O240" s="7"/>
      <c r="P240" s="7"/>
      <c r="Q240" s="7"/>
      <c r="R240" s="7"/>
      <c r="S240" s="7"/>
      <c r="T240" s="7"/>
      <c r="U240" s="7"/>
      <c r="V240" s="7"/>
      <c r="W240" s="7"/>
    </row>
    <row r="241" spans="1:23" x14ac:dyDescent="0.3">
      <c r="A241" s="5"/>
      <c r="B241" s="7"/>
      <c r="C241" s="7"/>
      <c r="D241" s="7"/>
      <c r="E241" s="7"/>
      <c r="F241" s="7"/>
      <c r="G241" s="7"/>
      <c r="H241" s="7"/>
      <c r="I241" s="7"/>
      <c r="J241" s="7"/>
      <c r="K241" s="7"/>
      <c r="L241" s="7"/>
      <c r="M241" s="7"/>
      <c r="N241" s="7"/>
      <c r="O241" s="7"/>
      <c r="P241" s="7"/>
      <c r="Q241" s="7"/>
      <c r="R241" s="7"/>
      <c r="S241" s="7"/>
      <c r="T241" s="7"/>
      <c r="U241" s="7"/>
      <c r="V241" s="7"/>
      <c r="W241" s="7"/>
    </row>
    <row r="242" spans="1:23" x14ac:dyDescent="0.3">
      <c r="A242" s="5"/>
      <c r="B242" s="7"/>
      <c r="C242" s="7"/>
      <c r="D242" s="7"/>
      <c r="E242" s="7"/>
      <c r="F242" s="7"/>
      <c r="G242" s="7"/>
      <c r="H242" s="7"/>
      <c r="I242" s="7"/>
      <c r="J242" s="7"/>
      <c r="K242" s="7"/>
      <c r="L242" s="7"/>
      <c r="M242" s="7"/>
      <c r="N242" s="7"/>
      <c r="O242" s="7"/>
      <c r="P242" s="7"/>
      <c r="Q242" s="7"/>
      <c r="R242" s="7"/>
      <c r="S242" s="7"/>
      <c r="T242" s="7"/>
      <c r="U242" s="7"/>
      <c r="V242" s="7"/>
      <c r="W242" s="7"/>
    </row>
    <row r="243" spans="1:23" x14ac:dyDescent="0.3">
      <c r="A243" s="5"/>
      <c r="B243" s="7"/>
      <c r="C243" s="7"/>
      <c r="D243" s="7"/>
      <c r="E243" s="7"/>
      <c r="F243" s="7"/>
      <c r="G243" s="7"/>
      <c r="H243" s="7"/>
      <c r="I243" s="7"/>
      <c r="J243" s="7"/>
      <c r="K243" s="7"/>
      <c r="L243" s="7"/>
      <c r="M243" s="7"/>
      <c r="N243" s="7"/>
      <c r="O243" s="7"/>
      <c r="P243" s="7"/>
      <c r="Q243" s="7"/>
      <c r="R243" s="7"/>
      <c r="S243" s="7"/>
      <c r="T243" s="7"/>
      <c r="U243" s="7"/>
      <c r="V243" s="7"/>
      <c r="W243" s="7"/>
    </row>
    <row r="244" spans="1:23" x14ac:dyDescent="0.3">
      <c r="A244" s="5"/>
      <c r="B244" s="7"/>
      <c r="C244" s="7"/>
      <c r="D244" s="7"/>
      <c r="E244" s="7"/>
      <c r="F244" s="7"/>
      <c r="G244" s="7"/>
      <c r="H244" s="7"/>
      <c r="I244" s="7"/>
      <c r="J244" s="7"/>
      <c r="K244" s="7"/>
      <c r="L244" s="7"/>
      <c r="M244" s="7"/>
      <c r="N244" s="7"/>
      <c r="O244" s="7"/>
      <c r="P244" s="7"/>
      <c r="Q244" s="7"/>
      <c r="R244" s="7"/>
      <c r="S244" s="7"/>
      <c r="T244" s="7"/>
      <c r="U244" s="7"/>
      <c r="V244" s="7"/>
      <c r="W244" s="7"/>
    </row>
    <row r="245" spans="1:23" x14ac:dyDescent="0.3">
      <c r="A245" s="5"/>
      <c r="B245" s="7"/>
      <c r="C245" s="7"/>
      <c r="D245" s="7"/>
      <c r="E245" s="7"/>
      <c r="F245" s="7"/>
      <c r="G245" s="7"/>
      <c r="H245" s="7"/>
      <c r="I245" s="7"/>
      <c r="J245" s="7"/>
      <c r="K245" s="7"/>
      <c r="L245" s="7"/>
      <c r="M245" s="7"/>
      <c r="N245" s="7"/>
      <c r="O245" s="7"/>
      <c r="P245" s="7"/>
      <c r="Q245" s="7"/>
      <c r="R245" s="7"/>
      <c r="S245" s="7"/>
      <c r="T245" s="7"/>
      <c r="U245" s="7"/>
      <c r="V245" s="7"/>
      <c r="W245" s="7"/>
    </row>
    <row r="246" spans="1:23" x14ac:dyDescent="0.3">
      <c r="A246" s="5"/>
      <c r="B246" s="7"/>
      <c r="C246" s="7"/>
      <c r="D246" s="7"/>
      <c r="E246" s="7"/>
      <c r="F246" s="7"/>
      <c r="G246" s="7"/>
      <c r="H246" s="7"/>
      <c r="I246" s="7"/>
      <c r="J246" s="7"/>
      <c r="K246" s="7"/>
      <c r="L246" s="7"/>
      <c r="M246" s="7"/>
      <c r="N246" s="7"/>
      <c r="O246" s="7"/>
      <c r="P246" s="7"/>
      <c r="Q246" s="7"/>
      <c r="R246" s="7"/>
      <c r="S246" s="7"/>
      <c r="T246" s="7"/>
      <c r="U246" s="7"/>
      <c r="V246" s="7"/>
      <c r="W246" s="7"/>
    </row>
    <row r="247" spans="1:23" x14ac:dyDescent="0.3">
      <c r="A247" s="5"/>
      <c r="B247" s="7"/>
      <c r="C247" s="7"/>
      <c r="D247" s="7"/>
      <c r="E247" s="7"/>
      <c r="F247" s="7"/>
      <c r="G247" s="7"/>
      <c r="H247" s="7"/>
      <c r="I247" s="7"/>
      <c r="J247" s="7"/>
      <c r="K247" s="7"/>
      <c r="L247" s="7"/>
      <c r="M247" s="7"/>
      <c r="N247" s="7"/>
      <c r="O247" s="7"/>
      <c r="P247" s="7"/>
      <c r="Q247" s="7"/>
      <c r="R247" s="7"/>
      <c r="S247" s="7"/>
      <c r="T247" s="7"/>
      <c r="U247" s="7"/>
      <c r="V247" s="7"/>
      <c r="W247" s="7"/>
    </row>
    <row r="248" spans="1:23" x14ac:dyDescent="0.3">
      <c r="A248" s="5"/>
      <c r="B248" s="7"/>
      <c r="C248" s="7"/>
      <c r="D248" s="7"/>
      <c r="E248" s="7"/>
      <c r="F248" s="7"/>
      <c r="G248" s="7"/>
      <c r="H248" s="7"/>
      <c r="I248" s="7"/>
      <c r="J248" s="7"/>
      <c r="K248" s="7"/>
      <c r="L248" s="7"/>
      <c r="M248" s="7"/>
      <c r="N248" s="7"/>
      <c r="O248" s="7"/>
      <c r="P248" s="7"/>
      <c r="Q248" s="7"/>
      <c r="R248" s="7"/>
      <c r="S248" s="7"/>
      <c r="T248" s="7"/>
      <c r="U248" s="7"/>
      <c r="V248" s="7"/>
      <c r="W248" s="7"/>
    </row>
    <row r="249" spans="1:23" x14ac:dyDescent="0.3">
      <c r="A249" s="5"/>
      <c r="B249" s="7"/>
      <c r="C249" s="7"/>
      <c r="D249" s="7"/>
      <c r="E249" s="7"/>
      <c r="F249" s="7"/>
      <c r="G249" s="7"/>
      <c r="H249" s="7"/>
      <c r="I249" s="7"/>
      <c r="J249" s="7"/>
      <c r="K249" s="7"/>
      <c r="L249" s="7"/>
      <c r="M249" s="7"/>
      <c r="N249" s="7"/>
      <c r="O249" s="7"/>
      <c r="P249" s="7"/>
      <c r="Q249" s="7"/>
      <c r="R249" s="7"/>
      <c r="S249" s="7"/>
      <c r="T249" s="7"/>
      <c r="U249" s="7"/>
      <c r="V249" s="7"/>
      <c r="W249" s="7"/>
    </row>
    <row r="250" spans="1:23" x14ac:dyDescent="0.3">
      <c r="A250" s="5"/>
      <c r="B250" s="7"/>
      <c r="C250" s="7"/>
      <c r="D250" s="7"/>
      <c r="E250" s="7"/>
      <c r="F250" s="7"/>
      <c r="G250" s="7"/>
      <c r="H250" s="7"/>
      <c r="I250" s="7"/>
      <c r="J250" s="7"/>
      <c r="K250" s="7"/>
      <c r="L250" s="7"/>
      <c r="M250" s="7"/>
      <c r="N250" s="7"/>
      <c r="O250" s="7"/>
      <c r="P250" s="7"/>
      <c r="Q250" s="7"/>
      <c r="R250" s="7"/>
      <c r="S250" s="7"/>
      <c r="T250" s="7"/>
      <c r="U250" s="7"/>
      <c r="V250" s="7"/>
      <c r="W250" s="7"/>
    </row>
    <row r="251" spans="1:23" x14ac:dyDescent="0.3">
      <c r="A251" s="5"/>
      <c r="B251" s="7"/>
      <c r="C251" s="7"/>
      <c r="D251" s="7"/>
      <c r="E251" s="7"/>
      <c r="F251" s="7"/>
      <c r="G251" s="7"/>
      <c r="H251" s="7"/>
      <c r="I251" s="7"/>
      <c r="J251" s="7"/>
      <c r="K251" s="7"/>
      <c r="L251" s="7"/>
      <c r="M251" s="7"/>
      <c r="N251" s="7"/>
      <c r="O251" s="7"/>
      <c r="P251" s="7"/>
      <c r="Q251" s="7"/>
      <c r="R251" s="7"/>
      <c r="S251" s="7"/>
      <c r="T251" s="7"/>
      <c r="U251" s="7"/>
      <c r="V251" s="7"/>
      <c r="W251" s="7"/>
    </row>
    <row r="252" spans="1:23" x14ac:dyDescent="0.3">
      <c r="A252" s="5"/>
      <c r="B252" s="7"/>
      <c r="C252" s="7"/>
      <c r="D252" s="7"/>
      <c r="E252" s="7"/>
      <c r="F252" s="7"/>
      <c r="G252" s="7"/>
      <c r="H252" s="7"/>
      <c r="I252" s="7"/>
      <c r="J252" s="7"/>
      <c r="K252" s="7"/>
      <c r="L252" s="7"/>
      <c r="M252" s="7"/>
      <c r="N252" s="7"/>
      <c r="O252" s="7"/>
      <c r="P252" s="7"/>
      <c r="Q252" s="7"/>
      <c r="R252" s="7"/>
      <c r="S252" s="7"/>
      <c r="T252" s="7"/>
      <c r="U252" s="7"/>
      <c r="V252" s="7"/>
      <c r="W252" s="7"/>
    </row>
    <row r="253" spans="1:23" x14ac:dyDescent="0.3">
      <c r="A253" s="5"/>
      <c r="B253" s="7"/>
      <c r="C253" s="7"/>
      <c r="D253" s="7"/>
      <c r="E253" s="7"/>
      <c r="F253" s="7"/>
      <c r="G253" s="7"/>
      <c r="H253" s="7"/>
      <c r="I253" s="7"/>
      <c r="J253" s="7"/>
      <c r="K253" s="7"/>
      <c r="L253" s="7"/>
      <c r="M253" s="7"/>
      <c r="N253" s="7"/>
      <c r="O253" s="7"/>
      <c r="P253" s="7"/>
      <c r="Q253" s="7"/>
      <c r="R253" s="7"/>
      <c r="S253" s="7"/>
      <c r="T253" s="7"/>
      <c r="U253" s="7"/>
      <c r="V253" s="7"/>
      <c r="W253" s="7"/>
    </row>
    <row r="254" spans="1:23" x14ac:dyDescent="0.3">
      <c r="A254" s="5"/>
      <c r="B254" s="7"/>
      <c r="C254" s="7"/>
      <c r="D254" s="7"/>
      <c r="E254" s="7"/>
      <c r="F254" s="7"/>
      <c r="G254" s="7"/>
      <c r="H254" s="7"/>
      <c r="I254" s="7"/>
      <c r="J254" s="7"/>
      <c r="K254" s="7"/>
      <c r="L254" s="7"/>
      <c r="M254" s="7"/>
      <c r="N254" s="7"/>
      <c r="O254" s="7"/>
      <c r="P254" s="7"/>
      <c r="Q254" s="7"/>
      <c r="R254" s="7"/>
      <c r="S254" s="7"/>
      <c r="T254" s="7"/>
      <c r="U254" s="7"/>
      <c r="V254" s="7"/>
      <c r="W254" s="7"/>
    </row>
    <row r="255" spans="1:23" x14ac:dyDescent="0.3">
      <c r="A255" s="5"/>
      <c r="B255" s="7"/>
      <c r="C255" s="7"/>
      <c r="D255" s="7"/>
      <c r="E255" s="7"/>
      <c r="F255" s="7"/>
      <c r="G255" s="7"/>
      <c r="H255" s="7"/>
      <c r="I255" s="7"/>
      <c r="J255" s="7"/>
      <c r="K255" s="7"/>
      <c r="L255" s="7"/>
      <c r="M255" s="7"/>
      <c r="N255" s="7"/>
      <c r="O255" s="7"/>
      <c r="P255" s="7"/>
      <c r="Q255" s="7"/>
      <c r="R255" s="7"/>
      <c r="S255" s="7"/>
      <c r="T255" s="7"/>
      <c r="U255" s="7"/>
      <c r="V255" s="7"/>
      <c r="W255" s="7"/>
    </row>
    <row r="256" spans="1:23" x14ac:dyDescent="0.3">
      <c r="A256" s="5"/>
      <c r="B256" s="7"/>
      <c r="C256" s="7"/>
      <c r="D256" s="7"/>
      <c r="E256" s="7"/>
      <c r="F256" s="7"/>
      <c r="G256" s="7"/>
      <c r="H256" s="7"/>
      <c r="I256" s="7"/>
      <c r="J256" s="7"/>
      <c r="K256" s="7"/>
      <c r="L256" s="7"/>
      <c r="M256" s="7"/>
      <c r="N256" s="7"/>
      <c r="O256" s="7"/>
      <c r="P256" s="7"/>
      <c r="Q256" s="7"/>
      <c r="R256" s="7"/>
      <c r="S256" s="7"/>
      <c r="T256" s="7"/>
      <c r="U256" s="7"/>
      <c r="V256" s="7"/>
      <c r="W256" s="7"/>
    </row>
    <row r="257" spans="1:23" x14ac:dyDescent="0.3">
      <c r="A257" s="5"/>
      <c r="B257" s="7"/>
      <c r="C257" s="7"/>
      <c r="D257" s="7"/>
      <c r="E257" s="7"/>
      <c r="F257" s="7"/>
      <c r="G257" s="7"/>
      <c r="H257" s="7"/>
      <c r="I257" s="7"/>
      <c r="J257" s="7"/>
      <c r="K257" s="7"/>
      <c r="L257" s="7"/>
      <c r="M257" s="7"/>
      <c r="N257" s="7"/>
      <c r="O257" s="7"/>
      <c r="P257" s="7"/>
      <c r="Q257" s="7"/>
      <c r="R257" s="7"/>
      <c r="S257" s="7"/>
      <c r="T257" s="7"/>
      <c r="U257" s="7"/>
      <c r="V257" s="7"/>
      <c r="W257" s="7"/>
    </row>
    <row r="258" spans="1:23" x14ac:dyDescent="0.3">
      <c r="A258" s="5"/>
      <c r="B258" s="7"/>
      <c r="C258" s="7"/>
      <c r="D258" s="7"/>
      <c r="E258" s="7"/>
      <c r="F258" s="7"/>
      <c r="G258" s="7"/>
      <c r="H258" s="7"/>
      <c r="I258" s="7"/>
      <c r="J258" s="7"/>
      <c r="K258" s="7"/>
      <c r="L258" s="7"/>
      <c r="M258" s="7"/>
      <c r="N258" s="7"/>
      <c r="O258" s="7"/>
      <c r="P258" s="7"/>
      <c r="Q258" s="7"/>
      <c r="R258" s="7"/>
      <c r="S258" s="7"/>
      <c r="T258" s="7"/>
      <c r="U258" s="7"/>
      <c r="V258" s="7"/>
      <c r="W258" s="7"/>
    </row>
    <row r="259" spans="1:23" x14ac:dyDescent="0.3">
      <c r="A259" s="5"/>
      <c r="B259" s="7"/>
      <c r="C259" s="7"/>
      <c r="D259" s="7"/>
      <c r="E259" s="7"/>
      <c r="F259" s="7"/>
      <c r="G259" s="7"/>
      <c r="H259" s="7"/>
      <c r="I259" s="7"/>
      <c r="J259" s="7"/>
      <c r="K259" s="7"/>
      <c r="L259" s="7"/>
      <c r="M259" s="7"/>
      <c r="N259" s="7"/>
      <c r="O259" s="7"/>
      <c r="P259" s="7"/>
      <c r="Q259" s="7"/>
      <c r="R259" s="7"/>
      <c r="S259" s="7"/>
      <c r="T259" s="7"/>
      <c r="U259" s="7"/>
      <c r="V259" s="7"/>
      <c r="W259" s="7"/>
    </row>
    <row r="260" spans="1:23" x14ac:dyDescent="0.3">
      <c r="A260" s="5"/>
      <c r="B260" s="7"/>
      <c r="C260" s="7"/>
      <c r="D260" s="7"/>
      <c r="E260" s="7"/>
      <c r="F260" s="7"/>
      <c r="G260" s="7"/>
      <c r="H260" s="7"/>
      <c r="I260" s="7"/>
      <c r="J260" s="7"/>
      <c r="K260" s="7"/>
      <c r="L260" s="7"/>
      <c r="M260" s="7"/>
      <c r="N260" s="7"/>
      <c r="O260" s="7"/>
      <c r="P260" s="7"/>
      <c r="Q260" s="7"/>
      <c r="R260" s="7"/>
      <c r="S260" s="7"/>
      <c r="T260" s="7"/>
      <c r="U260" s="7"/>
      <c r="V260" s="7"/>
      <c r="W260" s="7"/>
    </row>
    <row r="261" spans="1:23" x14ac:dyDescent="0.3">
      <c r="A261" s="5"/>
      <c r="B261" s="7"/>
      <c r="C261" s="7"/>
      <c r="D261" s="7"/>
      <c r="E261" s="7"/>
      <c r="F261" s="7"/>
      <c r="G261" s="7"/>
      <c r="H261" s="7"/>
      <c r="I261" s="7"/>
      <c r="J261" s="7"/>
      <c r="K261" s="7"/>
      <c r="L261" s="7"/>
      <c r="M261" s="7"/>
      <c r="N261" s="7"/>
      <c r="O261" s="7"/>
      <c r="P261" s="7"/>
      <c r="Q261" s="7"/>
      <c r="R261" s="7"/>
      <c r="S261" s="7"/>
      <c r="T261" s="7"/>
      <c r="U261" s="7"/>
      <c r="V261" s="7"/>
      <c r="W261" s="7"/>
    </row>
    <row r="262" spans="1:23" x14ac:dyDescent="0.3">
      <c r="A262" s="5"/>
      <c r="B262" s="7"/>
      <c r="C262" s="7"/>
      <c r="D262" s="7"/>
      <c r="E262" s="7"/>
      <c r="F262" s="7"/>
      <c r="G262" s="7"/>
      <c r="H262" s="7"/>
      <c r="I262" s="7"/>
      <c r="J262" s="7"/>
      <c r="K262" s="7"/>
      <c r="L262" s="7"/>
      <c r="M262" s="7"/>
      <c r="N262" s="7"/>
      <c r="O262" s="7"/>
      <c r="P262" s="7"/>
      <c r="Q262" s="7"/>
      <c r="R262" s="7"/>
      <c r="S262" s="7"/>
      <c r="T262" s="7"/>
      <c r="U262" s="7"/>
      <c r="V262" s="7"/>
      <c r="W262" s="7"/>
    </row>
    <row r="263" spans="1:23" x14ac:dyDescent="0.3">
      <c r="A263" s="5"/>
      <c r="B263" s="7"/>
      <c r="C263" s="7"/>
      <c r="D263" s="7"/>
      <c r="E263" s="7"/>
      <c r="F263" s="7"/>
      <c r="G263" s="7"/>
      <c r="H263" s="7"/>
      <c r="I263" s="7"/>
      <c r="J263" s="7"/>
      <c r="K263" s="7"/>
      <c r="L263" s="7"/>
      <c r="M263" s="7"/>
      <c r="N263" s="7"/>
      <c r="O263" s="7"/>
      <c r="P263" s="7"/>
      <c r="Q263" s="7"/>
      <c r="R263" s="7"/>
      <c r="S263" s="7"/>
      <c r="T263" s="7"/>
      <c r="U263" s="7"/>
      <c r="V263" s="7"/>
      <c r="W263" s="7"/>
    </row>
    <row r="264" spans="1:23" x14ac:dyDescent="0.3">
      <c r="A264" s="5"/>
      <c r="B264" s="7"/>
      <c r="C264" s="7"/>
      <c r="D264" s="7"/>
      <c r="E264" s="7"/>
      <c r="F264" s="7"/>
      <c r="G264" s="7"/>
      <c r="H264" s="7"/>
      <c r="I264" s="7"/>
      <c r="J264" s="7"/>
      <c r="K264" s="7"/>
      <c r="L264" s="7"/>
      <c r="M264" s="7"/>
      <c r="N264" s="7"/>
      <c r="O264" s="7"/>
      <c r="P264" s="7"/>
      <c r="Q264" s="7"/>
      <c r="R264" s="7"/>
      <c r="S264" s="7"/>
      <c r="T264" s="7"/>
      <c r="U264" s="7"/>
      <c r="V264" s="7"/>
      <c r="W264" s="7"/>
    </row>
    <row r="265" spans="1:23" x14ac:dyDescent="0.3">
      <c r="A265" s="5"/>
      <c r="B265" s="7"/>
      <c r="C265" s="7"/>
      <c r="D265" s="7"/>
      <c r="E265" s="7"/>
      <c r="F265" s="7"/>
      <c r="G265" s="7"/>
      <c r="H265" s="7"/>
      <c r="I265" s="7"/>
      <c r="J265" s="7"/>
      <c r="K265" s="7"/>
      <c r="L265" s="7"/>
      <c r="M265" s="7"/>
      <c r="N265" s="7"/>
      <c r="O265" s="7"/>
      <c r="P265" s="7"/>
      <c r="Q265" s="7"/>
      <c r="R265" s="7"/>
      <c r="S265" s="7"/>
      <c r="T265" s="7"/>
      <c r="U265" s="7"/>
      <c r="V265" s="7"/>
      <c r="W265" s="7"/>
    </row>
    <row r="266" spans="1:23" x14ac:dyDescent="0.3">
      <c r="A266" s="5"/>
      <c r="B266" s="7"/>
      <c r="C266" s="7"/>
      <c r="D266" s="7"/>
      <c r="E266" s="7"/>
      <c r="F266" s="7"/>
      <c r="G266" s="7"/>
      <c r="H266" s="7"/>
      <c r="I266" s="7"/>
      <c r="J266" s="7"/>
      <c r="K266" s="7"/>
      <c r="L266" s="7"/>
      <c r="M266" s="7"/>
      <c r="N266" s="7"/>
      <c r="O266" s="7"/>
      <c r="P266" s="7"/>
      <c r="Q266" s="7"/>
      <c r="R266" s="7"/>
      <c r="S266" s="7"/>
      <c r="T266" s="7"/>
      <c r="U266" s="7"/>
      <c r="V266" s="7"/>
      <c r="W266" s="7"/>
    </row>
    <row r="267" spans="1:23" x14ac:dyDescent="0.3">
      <c r="A267" s="5"/>
      <c r="B267" s="7"/>
      <c r="C267" s="7"/>
      <c r="D267" s="7"/>
      <c r="E267" s="7"/>
      <c r="F267" s="7"/>
      <c r="G267" s="7"/>
      <c r="H267" s="7"/>
      <c r="I267" s="7"/>
      <c r="J267" s="7"/>
      <c r="K267" s="7"/>
      <c r="L267" s="7"/>
      <c r="M267" s="7"/>
      <c r="N267" s="7"/>
      <c r="O267" s="7"/>
      <c r="P267" s="7"/>
      <c r="Q267" s="7"/>
      <c r="R267" s="7"/>
      <c r="S267" s="7"/>
      <c r="T267" s="7"/>
      <c r="U267" s="7"/>
      <c r="V267" s="7"/>
      <c r="W267" s="7"/>
    </row>
    <row r="268" spans="1:23" x14ac:dyDescent="0.3">
      <c r="A268" s="5"/>
      <c r="B268" s="7"/>
      <c r="C268" s="7"/>
      <c r="D268" s="7"/>
      <c r="E268" s="7"/>
      <c r="F268" s="7"/>
      <c r="G268" s="7"/>
      <c r="H268" s="7"/>
      <c r="I268" s="7"/>
      <c r="J268" s="7"/>
      <c r="K268" s="7"/>
      <c r="L268" s="7"/>
      <c r="M268" s="7"/>
      <c r="N268" s="7"/>
      <c r="O268" s="7"/>
      <c r="P268" s="7"/>
      <c r="Q268" s="7"/>
      <c r="R268" s="7"/>
      <c r="S268" s="7"/>
      <c r="T268" s="7"/>
      <c r="U268" s="7"/>
      <c r="V268" s="7"/>
      <c r="W268" s="7"/>
    </row>
    <row r="269" spans="1:23" x14ac:dyDescent="0.3">
      <c r="A269" s="5"/>
      <c r="B269" s="7"/>
      <c r="C269" s="7"/>
      <c r="D269" s="7"/>
      <c r="E269" s="7"/>
      <c r="F269" s="7"/>
      <c r="G269" s="7"/>
      <c r="H269" s="7"/>
      <c r="I269" s="7"/>
      <c r="J269" s="7"/>
      <c r="K269" s="7"/>
      <c r="L269" s="7"/>
      <c r="M269" s="7"/>
      <c r="N269" s="7"/>
      <c r="O269" s="7"/>
      <c r="P269" s="7"/>
      <c r="Q269" s="7"/>
      <c r="R269" s="7"/>
      <c r="S269" s="7"/>
      <c r="T269" s="7"/>
      <c r="U269" s="7"/>
      <c r="V269" s="7"/>
      <c r="W269" s="7"/>
    </row>
    <row r="270" spans="1:23" x14ac:dyDescent="0.3">
      <c r="A270" s="5"/>
      <c r="B270" s="7"/>
      <c r="C270" s="7"/>
      <c r="D270" s="7"/>
      <c r="E270" s="7"/>
      <c r="F270" s="7"/>
      <c r="G270" s="7"/>
      <c r="H270" s="7"/>
      <c r="I270" s="7"/>
      <c r="J270" s="7"/>
      <c r="K270" s="7"/>
      <c r="L270" s="7"/>
      <c r="M270" s="7"/>
      <c r="N270" s="7"/>
      <c r="O270" s="7"/>
      <c r="P270" s="7"/>
      <c r="Q270" s="7"/>
      <c r="R270" s="7"/>
      <c r="S270" s="7"/>
      <c r="T270" s="7"/>
      <c r="U270" s="7"/>
      <c r="V270" s="7"/>
      <c r="W270" s="7"/>
    </row>
    <row r="271" spans="1:23" x14ac:dyDescent="0.3">
      <c r="A271" s="5"/>
      <c r="B271" s="7"/>
      <c r="C271" s="7"/>
      <c r="D271" s="7"/>
      <c r="E271" s="7"/>
      <c r="F271" s="7"/>
      <c r="G271" s="7"/>
      <c r="H271" s="7"/>
      <c r="I271" s="7"/>
      <c r="J271" s="7"/>
      <c r="K271" s="7"/>
      <c r="L271" s="7"/>
      <c r="M271" s="7"/>
      <c r="N271" s="7"/>
      <c r="O271" s="7"/>
      <c r="P271" s="7"/>
      <c r="Q271" s="7"/>
      <c r="R271" s="7"/>
      <c r="S271" s="7"/>
      <c r="T271" s="7"/>
      <c r="U271" s="7"/>
      <c r="V271" s="7"/>
      <c r="W271" s="7"/>
    </row>
    <row r="272" spans="1:23" x14ac:dyDescent="0.3">
      <c r="A272" s="5"/>
      <c r="B272" s="7"/>
      <c r="C272" s="7"/>
      <c r="D272" s="7"/>
      <c r="E272" s="7"/>
      <c r="F272" s="7"/>
      <c r="G272" s="7"/>
      <c r="H272" s="7"/>
      <c r="I272" s="7"/>
      <c r="J272" s="7"/>
      <c r="K272" s="7"/>
      <c r="L272" s="7"/>
      <c r="M272" s="7"/>
      <c r="N272" s="7"/>
      <c r="O272" s="7"/>
      <c r="P272" s="7"/>
      <c r="Q272" s="7"/>
      <c r="R272" s="7"/>
      <c r="S272" s="7"/>
      <c r="T272" s="7"/>
      <c r="U272" s="7"/>
      <c r="V272" s="7"/>
      <c r="W272" s="7"/>
    </row>
    <row r="273" spans="1:23" x14ac:dyDescent="0.3">
      <c r="A273" s="5"/>
      <c r="B273" s="7"/>
      <c r="C273" s="7"/>
      <c r="D273" s="7"/>
      <c r="E273" s="7"/>
      <c r="F273" s="7"/>
      <c r="G273" s="7"/>
      <c r="H273" s="7"/>
      <c r="I273" s="7"/>
      <c r="J273" s="7"/>
      <c r="K273" s="7"/>
      <c r="L273" s="7"/>
      <c r="M273" s="7"/>
      <c r="N273" s="7"/>
      <c r="O273" s="7"/>
      <c r="P273" s="7"/>
      <c r="Q273" s="7"/>
      <c r="R273" s="7"/>
      <c r="S273" s="7"/>
      <c r="T273" s="7"/>
      <c r="U273" s="7"/>
      <c r="V273" s="7"/>
      <c r="W273" s="7"/>
    </row>
    <row r="274" spans="1:23" x14ac:dyDescent="0.3">
      <c r="A274" s="5"/>
      <c r="B274" s="7"/>
      <c r="C274" s="7"/>
      <c r="D274" s="7"/>
      <c r="E274" s="7"/>
      <c r="F274" s="7"/>
      <c r="G274" s="7"/>
      <c r="H274" s="7"/>
      <c r="I274" s="7"/>
      <c r="J274" s="7"/>
      <c r="K274" s="7"/>
      <c r="L274" s="7"/>
      <c r="M274" s="7"/>
      <c r="N274" s="7"/>
      <c r="O274" s="7"/>
      <c r="P274" s="7"/>
      <c r="Q274" s="7"/>
      <c r="R274" s="7"/>
      <c r="S274" s="7"/>
      <c r="T274" s="7"/>
      <c r="U274" s="7"/>
      <c r="V274" s="7"/>
      <c r="W274" s="7"/>
    </row>
    <row r="275" spans="1:23" x14ac:dyDescent="0.3">
      <c r="A275" s="5"/>
      <c r="B275" s="7"/>
      <c r="C275" s="7"/>
      <c r="D275" s="7"/>
      <c r="E275" s="7"/>
      <c r="F275" s="7"/>
      <c r="G275" s="7"/>
      <c r="H275" s="7"/>
      <c r="I275" s="7"/>
      <c r="J275" s="7"/>
      <c r="K275" s="7"/>
      <c r="L275" s="7"/>
      <c r="M275" s="7"/>
      <c r="N275" s="7"/>
      <c r="O275" s="7"/>
      <c r="P275" s="7"/>
      <c r="Q275" s="7"/>
      <c r="R275" s="7"/>
      <c r="S275" s="7"/>
      <c r="T275" s="7"/>
      <c r="U275" s="7"/>
      <c r="V275" s="7"/>
      <c r="W275" s="7"/>
    </row>
    <row r="276" spans="1:23" x14ac:dyDescent="0.3">
      <c r="A276" s="5"/>
      <c r="B276" s="7"/>
      <c r="C276" s="7"/>
      <c r="D276" s="7"/>
      <c r="E276" s="7"/>
      <c r="F276" s="7"/>
      <c r="G276" s="7"/>
      <c r="H276" s="7"/>
      <c r="I276" s="7"/>
      <c r="J276" s="7"/>
      <c r="K276" s="7"/>
      <c r="L276" s="7"/>
      <c r="M276" s="7"/>
      <c r="N276" s="7"/>
      <c r="O276" s="7"/>
      <c r="P276" s="7"/>
      <c r="Q276" s="7"/>
      <c r="R276" s="7"/>
      <c r="S276" s="7"/>
      <c r="T276" s="7"/>
      <c r="U276" s="7"/>
      <c r="V276" s="7"/>
      <c r="W276" s="7"/>
    </row>
    <row r="277" spans="1:23" x14ac:dyDescent="0.3">
      <c r="A277" s="5"/>
      <c r="B277" s="7"/>
      <c r="C277" s="7"/>
      <c r="D277" s="7"/>
      <c r="E277" s="7"/>
      <c r="F277" s="7"/>
      <c r="G277" s="7"/>
      <c r="H277" s="7"/>
      <c r="I277" s="7"/>
      <c r="J277" s="7"/>
      <c r="K277" s="7"/>
      <c r="L277" s="7"/>
      <c r="M277" s="7"/>
      <c r="N277" s="7"/>
      <c r="O277" s="7"/>
      <c r="P277" s="7"/>
      <c r="Q277" s="7"/>
      <c r="R277" s="7"/>
      <c r="S277" s="7"/>
      <c r="T277" s="7"/>
      <c r="U277" s="7"/>
      <c r="V277" s="7"/>
      <c r="W277" s="7"/>
    </row>
    <row r="278" spans="1:23" x14ac:dyDescent="0.3">
      <c r="A278" s="5"/>
      <c r="B278" s="7"/>
      <c r="C278" s="7"/>
      <c r="D278" s="7"/>
      <c r="E278" s="7"/>
      <c r="F278" s="7"/>
      <c r="G278" s="7"/>
      <c r="H278" s="7"/>
      <c r="I278" s="7"/>
      <c r="J278" s="7"/>
      <c r="K278" s="7"/>
      <c r="L278" s="7"/>
      <c r="M278" s="7"/>
      <c r="N278" s="7"/>
      <c r="O278" s="7"/>
      <c r="P278" s="7"/>
      <c r="Q278" s="7"/>
      <c r="R278" s="7"/>
      <c r="S278" s="7"/>
      <c r="T278" s="7"/>
      <c r="U278" s="7"/>
      <c r="V278" s="7"/>
      <c r="W278" s="7"/>
    </row>
    <row r="279" spans="1:23" x14ac:dyDescent="0.3">
      <c r="A279" s="5"/>
      <c r="B279" s="7"/>
      <c r="C279" s="7"/>
      <c r="D279" s="7"/>
      <c r="E279" s="7"/>
      <c r="F279" s="7"/>
      <c r="G279" s="7"/>
      <c r="H279" s="7"/>
      <c r="I279" s="7"/>
      <c r="J279" s="7"/>
      <c r="K279" s="7"/>
      <c r="L279" s="7"/>
      <c r="M279" s="7"/>
      <c r="N279" s="7"/>
      <c r="O279" s="7"/>
      <c r="P279" s="7"/>
      <c r="Q279" s="7"/>
      <c r="R279" s="7"/>
      <c r="S279" s="7"/>
      <c r="T279" s="7"/>
      <c r="U279" s="7"/>
      <c r="V279" s="7"/>
      <c r="W279" s="7"/>
    </row>
    <row r="280" spans="1:23" x14ac:dyDescent="0.3">
      <c r="A280" s="5"/>
      <c r="B280" s="7"/>
      <c r="C280" s="7"/>
      <c r="D280" s="7"/>
      <c r="E280" s="7"/>
      <c r="F280" s="7"/>
      <c r="G280" s="7"/>
      <c r="H280" s="7"/>
      <c r="I280" s="7"/>
      <c r="J280" s="7"/>
      <c r="K280" s="7"/>
      <c r="L280" s="7"/>
      <c r="M280" s="7"/>
      <c r="N280" s="7"/>
      <c r="O280" s="7"/>
      <c r="P280" s="7"/>
      <c r="Q280" s="7"/>
      <c r="R280" s="7"/>
      <c r="S280" s="7"/>
      <c r="T280" s="7"/>
      <c r="U280" s="7"/>
      <c r="V280" s="7"/>
      <c r="W280" s="7"/>
    </row>
    <row r="281" spans="1:23" x14ac:dyDescent="0.3">
      <c r="A281" s="5"/>
      <c r="B281" s="7"/>
      <c r="C281" s="7"/>
      <c r="D281" s="7"/>
      <c r="E281" s="7"/>
      <c r="F281" s="7"/>
      <c r="G281" s="7"/>
      <c r="H281" s="7"/>
      <c r="I281" s="7"/>
      <c r="J281" s="7"/>
      <c r="K281" s="7"/>
      <c r="L281" s="7"/>
      <c r="M281" s="7"/>
      <c r="N281" s="7"/>
      <c r="O281" s="7"/>
      <c r="P281" s="7"/>
      <c r="Q281" s="7"/>
      <c r="R281" s="7"/>
      <c r="S281" s="7"/>
      <c r="T281" s="7"/>
      <c r="U281" s="7"/>
      <c r="V281" s="7"/>
      <c r="W281" s="7"/>
    </row>
    <row r="282" spans="1:23" x14ac:dyDescent="0.3">
      <c r="A282" s="5"/>
      <c r="B282" s="7"/>
      <c r="C282" s="7"/>
      <c r="D282" s="7"/>
      <c r="E282" s="7"/>
      <c r="F282" s="7"/>
      <c r="G282" s="7"/>
      <c r="H282" s="7"/>
      <c r="I282" s="7"/>
      <c r="J282" s="7"/>
      <c r="K282" s="7"/>
      <c r="L282" s="7"/>
      <c r="M282" s="7"/>
      <c r="N282" s="7"/>
      <c r="O282" s="7"/>
      <c r="P282" s="7"/>
      <c r="Q282" s="7"/>
      <c r="R282" s="7"/>
      <c r="S282" s="7"/>
      <c r="T282" s="7"/>
      <c r="U282" s="7"/>
      <c r="V282" s="7"/>
      <c r="W282" s="7"/>
    </row>
    <row r="283" spans="1:23" x14ac:dyDescent="0.3">
      <c r="A283" s="5"/>
      <c r="B283" s="7"/>
      <c r="C283" s="7"/>
      <c r="D283" s="7"/>
      <c r="E283" s="7"/>
      <c r="F283" s="7"/>
      <c r="G283" s="7"/>
      <c r="H283" s="7"/>
      <c r="I283" s="7"/>
      <c r="J283" s="7"/>
      <c r="K283" s="7"/>
      <c r="L283" s="7"/>
      <c r="M283" s="7"/>
      <c r="N283" s="7"/>
      <c r="O283" s="7"/>
      <c r="P283" s="7"/>
      <c r="Q283" s="7"/>
      <c r="R283" s="7"/>
      <c r="S283" s="7"/>
      <c r="T283" s="7"/>
      <c r="U283" s="7"/>
      <c r="V283" s="7"/>
      <c r="W283" s="7"/>
    </row>
    <row r="284" spans="1:23" x14ac:dyDescent="0.3">
      <c r="A284" s="5"/>
      <c r="B284" s="7"/>
      <c r="C284" s="7"/>
      <c r="D284" s="7"/>
      <c r="E284" s="7"/>
      <c r="F284" s="7"/>
      <c r="G284" s="7"/>
      <c r="H284" s="7"/>
      <c r="I284" s="7"/>
      <c r="J284" s="7"/>
      <c r="K284" s="7"/>
      <c r="L284" s="7"/>
      <c r="M284" s="7"/>
      <c r="N284" s="7"/>
      <c r="O284" s="7"/>
      <c r="P284" s="7"/>
      <c r="Q284" s="7"/>
      <c r="R284" s="7"/>
      <c r="S284" s="7"/>
      <c r="T284" s="7"/>
      <c r="U284" s="7"/>
      <c r="V284" s="7"/>
      <c r="W284" s="7"/>
    </row>
    <row r="285" spans="1:23" x14ac:dyDescent="0.3">
      <c r="A285" s="5"/>
      <c r="B285" s="7"/>
      <c r="C285" s="7"/>
      <c r="D285" s="7"/>
      <c r="E285" s="7"/>
      <c r="F285" s="7"/>
      <c r="G285" s="7"/>
      <c r="H285" s="7"/>
      <c r="I285" s="7"/>
      <c r="J285" s="7"/>
      <c r="K285" s="7"/>
      <c r="L285" s="7"/>
      <c r="M285" s="7"/>
      <c r="N285" s="7"/>
      <c r="O285" s="7"/>
      <c r="P285" s="7"/>
      <c r="Q285" s="7"/>
      <c r="R285" s="7"/>
      <c r="S285" s="7"/>
      <c r="T285" s="7"/>
      <c r="U285" s="7"/>
      <c r="V285" s="7"/>
      <c r="W285" s="7"/>
    </row>
    <row r="286" spans="1:23" x14ac:dyDescent="0.3">
      <c r="A286" s="5"/>
      <c r="B286" s="7"/>
      <c r="C286" s="7"/>
      <c r="D286" s="7"/>
      <c r="E286" s="7"/>
      <c r="F286" s="7"/>
      <c r="G286" s="7"/>
      <c r="H286" s="7"/>
      <c r="I286" s="7"/>
      <c r="J286" s="7"/>
      <c r="K286" s="7"/>
      <c r="L286" s="7"/>
      <c r="M286" s="7"/>
      <c r="N286" s="7"/>
      <c r="O286" s="7"/>
      <c r="P286" s="7"/>
      <c r="Q286" s="7"/>
      <c r="R286" s="7"/>
      <c r="S286" s="7"/>
      <c r="T286" s="7"/>
      <c r="U286" s="7"/>
      <c r="V286" s="7"/>
      <c r="W286" s="7"/>
    </row>
    <row r="287" spans="1:23" x14ac:dyDescent="0.3">
      <c r="A287" s="5"/>
      <c r="B287" s="7"/>
      <c r="C287" s="7"/>
      <c r="D287" s="7"/>
      <c r="E287" s="7"/>
      <c r="F287" s="7"/>
      <c r="G287" s="7"/>
      <c r="H287" s="7"/>
      <c r="I287" s="7"/>
      <c r="J287" s="7"/>
      <c r="K287" s="7"/>
      <c r="L287" s="7"/>
      <c r="M287" s="7"/>
      <c r="N287" s="7"/>
      <c r="O287" s="7"/>
      <c r="P287" s="7"/>
      <c r="Q287" s="7"/>
      <c r="R287" s="7"/>
      <c r="S287" s="7"/>
      <c r="T287" s="7"/>
      <c r="U287" s="7"/>
      <c r="V287" s="7"/>
      <c r="W287" s="7"/>
    </row>
    <row r="288" spans="1:23" x14ac:dyDescent="0.3">
      <c r="A288" s="5"/>
      <c r="B288" s="7"/>
      <c r="C288" s="7"/>
      <c r="D288" s="7"/>
      <c r="E288" s="7"/>
      <c r="F288" s="7"/>
      <c r="G288" s="7"/>
      <c r="H288" s="7"/>
      <c r="I288" s="7"/>
      <c r="J288" s="7"/>
      <c r="K288" s="7"/>
      <c r="L288" s="7"/>
      <c r="M288" s="7"/>
      <c r="N288" s="7"/>
      <c r="O288" s="7"/>
      <c r="P288" s="7"/>
      <c r="Q288" s="7"/>
      <c r="R288" s="7"/>
      <c r="S288" s="7"/>
      <c r="T288" s="7"/>
      <c r="U288" s="7"/>
      <c r="V288" s="7"/>
      <c r="W288" s="7"/>
    </row>
    <row r="289" spans="1:23" x14ac:dyDescent="0.3">
      <c r="A289" s="5"/>
      <c r="B289" s="7"/>
      <c r="C289" s="7"/>
      <c r="D289" s="7"/>
      <c r="E289" s="7"/>
      <c r="F289" s="7"/>
      <c r="G289" s="7"/>
      <c r="H289" s="7"/>
      <c r="I289" s="7"/>
      <c r="J289" s="7"/>
      <c r="K289" s="7"/>
      <c r="L289" s="7"/>
      <c r="M289" s="7"/>
      <c r="N289" s="7"/>
      <c r="O289" s="7"/>
      <c r="P289" s="7"/>
      <c r="Q289" s="7"/>
      <c r="R289" s="7"/>
      <c r="S289" s="7"/>
      <c r="T289" s="7"/>
      <c r="U289" s="7"/>
      <c r="V289" s="7"/>
      <c r="W289" s="7"/>
    </row>
    <row r="290" spans="1:23" x14ac:dyDescent="0.3">
      <c r="A290" s="5"/>
      <c r="B290" s="7"/>
      <c r="C290" s="7"/>
      <c r="D290" s="7"/>
      <c r="E290" s="7"/>
      <c r="F290" s="7"/>
      <c r="G290" s="7"/>
      <c r="H290" s="7"/>
      <c r="I290" s="7"/>
      <c r="J290" s="7"/>
      <c r="K290" s="7"/>
      <c r="L290" s="7"/>
      <c r="M290" s="7"/>
      <c r="N290" s="7"/>
      <c r="O290" s="7"/>
      <c r="P290" s="7"/>
      <c r="Q290" s="7"/>
      <c r="R290" s="7"/>
      <c r="S290" s="7"/>
      <c r="T290" s="7"/>
      <c r="U290" s="7"/>
      <c r="V290" s="7"/>
      <c r="W290" s="7"/>
    </row>
    <row r="291" spans="1:23" x14ac:dyDescent="0.3">
      <c r="A291" s="5"/>
      <c r="B291" s="7"/>
      <c r="C291" s="7"/>
      <c r="D291" s="7"/>
      <c r="E291" s="7"/>
      <c r="F291" s="7"/>
      <c r="G291" s="7"/>
      <c r="H291" s="7"/>
      <c r="I291" s="7"/>
      <c r="J291" s="7"/>
      <c r="K291" s="7"/>
      <c r="L291" s="7"/>
      <c r="M291" s="7"/>
      <c r="N291" s="7"/>
      <c r="O291" s="7"/>
      <c r="P291" s="7"/>
      <c r="Q291" s="7"/>
      <c r="R291" s="7"/>
      <c r="S291" s="7"/>
      <c r="T291" s="7"/>
      <c r="U291" s="7"/>
      <c r="V291" s="7"/>
      <c r="W291" s="7"/>
    </row>
    <row r="292" spans="1:23" x14ac:dyDescent="0.3">
      <c r="A292" s="5"/>
      <c r="B292" s="7"/>
      <c r="C292" s="7"/>
      <c r="D292" s="7"/>
      <c r="E292" s="7"/>
      <c r="F292" s="7"/>
      <c r="G292" s="7"/>
      <c r="H292" s="7"/>
      <c r="I292" s="7"/>
      <c r="J292" s="7"/>
      <c r="K292" s="7"/>
      <c r="L292" s="7"/>
      <c r="M292" s="7"/>
      <c r="N292" s="7"/>
      <c r="O292" s="7"/>
      <c r="P292" s="7"/>
      <c r="Q292" s="7"/>
      <c r="R292" s="7"/>
      <c r="S292" s="7"/>
      <c r="T292" s="7"/>
      <c r="U292" s="7"/>
      <c r="V292" s="7"/>
      <c r="W292" s="7"/>
    </row>
    <row r="293" spans="1:23" x14ac:dyDescent="0.3">
      <c r="A293" s="5"/>
      <c r="B293" s="7"/>
      <c r="C293" s="7"/>
      <c r="D293" s="7"/>
      <c r="E293" s="7"/>
      <c r="F293" s="7"/>
      <c r="G293" s="7"/>
      <c r="H293" s="7"/>
      <c r="I293" s="7"/>
      <c r="J293" s="7"/>
      <c r="K293" s="7"/>
      <c r="L293" s="7"/>
      <c r="M293" s="7"/>
      <c r="N293" s="7"/>
      <c r="O293" s="7"/>
      <c r="P293" s="7"/>
      <c r="Q293" s="7"/>
      <c r="R293" s="7"/>
      <c r="S293" s="7"/>
      <c r="T293" s="7"/>
      <c r="U293" s="7"/>
      <c r="V293" s="7"/>
      <c r="W293" s="7"/>
    </row>
    <row r="294" spans="1:23" x14ac:dyDescent="0.3">
      <c r="A294" s="5"/>
      <c r="B294" s="7"/>
      <c r="C294" s="7"/>
      <c r="D294" s="7"/>
      <c r="E294" s="7"/>
      <c r="F294" s="7"/>
      <c r="G294" s="7"/>
      <c r="H294" s="7"/>
      <c r="I294" s="7"/>
      <c r="J294" s="7"/>
      <c r="K294" s="7"/>
      <c r="L294" s="7"/>
      <c r="M294" s="7"/>
      <c r="N294" s="7"/>
      <c r="O294" s="7"/>
      <c r="P294" s="7"/>
      <c r="Q294" s="7"/>
      <c r="R294" s="7"/>
      <c r="S294" s="7"/>
      <c r="T294" s="7"/>
      <c r="U294" s="7"/>
      <c r="V294" s="7"/>
      <c r="W294" s="7"/>
    </row>
    <row r="295" spans="1:23" x14ac:dyDescent="0.3">
      <c r="A295" s="5"/>
      <c r="B295" s="7"/>
      <c r="C295" s="7"/>
      <c r="D295" s="7"/>
      <c r="E295" s="7"/>
      <c r="F295" s="7"/>
      <c r="G295" s="7"/>
      <c r="H295" s="7"/>
      <c r="I295" s="7"/>
      <c r="J295" s="7"/>
      <c r="K295" s="7"/>
      <c r="L295" s="7"/>
      <c r="M295" s="7"/>
      <c r="N295" s="7"/>
      <c r="O295" s="7"/>
      <c r="P295" s="7"/>
      <c r="Q295" s="7"/>
      <c r="R295" s="7"/>
      <c r="S295" s="7"/>
      <c r="T295" s="7"/>
      <c r="U295" s="7"/>
      <c r="V295" s="7"/>
      <c r="W295" s="7"/>
    </row>
    <row r="296" spans="1:23" x14ac:dyDescent="0.3">
      <c r="A296" s="5"/>
      <c r="B296" s="7"/>
      <c r="C296" s="7"/>
      <c r="D296" s="7"/>
      <c r="E296" s="7"/>
      <c r="F296" s="7"/>
      <c r="G296" s="7"/>
      <c r="H296" s="7"/>
      <c r="I296" s="7"/>
      <c r="J296" s="7"/>
      <c r="K296" s="7"/>
      <c r="L296" s="7"/>
      <c r="M296" s="7"/>
      <c r="N296" s="7"/>
      <c r="O296" s="7"/>
      <c r="P296" s="7"/>
      <c r="Q296" s="7"/>
      <c r="R296" s="7"/>
      <c r="S296" s="7"/>
      <c r="T296" s="7"/>
      <c r="U296" s="7"/>
      <c r="V296" s="7"/>
      <c r="W296" s="7"/>
    </row>
    <row r="297" spans="1:23" x14ac:dyDescent="0.3">
      <c r="A297" s="5"/>
      <c r="B297" s="7"/>
      <c r="C297" s="7"/>
      <c r="D297" s="7"/>
      <c r="E297" s="7"/>
      <c r="F297" s="7"/>
      <c r="G297" s="7"/>
      <c r="H297" s="7"/>
      <c r="I297" s="7"/>
      <c r="J297" s="7"/>
      <c r="K297" s="7"/>
      <c r="L297" s="7"/>
      <c r="M297" s="7"/>
      <c r="N297" s="7"/>
      <c r="O297" s="7"/>
      <c r="P297" s="7"/>
      <c r="Q297" s="7"/>
      <c r="R297" s="7"/>
      <c r="S297" s="7"/>
      <c r="T297" s="7"/>
      <c r="U297" s="7"/>
      <c r="V297" s="7"/>
      <c r="W297" s="7"/>
    </row>
    <row r="298" spans="1:23" x14ac:dyDescent="0.3">
      <c r="A298" s="5"/>
      <c r="B298" s="7"/>
      <c r="C298" s="7"/>
      <c r="D298" s="7"/>
      <c r="E298" s="7"/>
      <c r="F298" s="7"/>
      <c r="G298" s="7"/>
      <c r="H298" s="7"/>
      <c r="I298" s="7"/>
      <c r="J298" s="7"/>
      <c r="K298" s="7"/>
      <c r="L298" s="7"/>
      <c r="M298" s="7"/>
      <c r="N298" s="7"/>
      <c r="O298" s="7"/>
      <c r="P298" s="7"/>
      <c r="Q298" s="7"/>
      <c r="R298" s="7"/>
      <c r="S298" s="7"/>
      <c r="T298" s="7"/>
      <c r="U298" s="7"/>
      <c r="V298" s="7"/>
      <c r="W298" s="7"/>
    </row>
    <row r="299" spans="1:23" x14ac:dyDescent="0.3">
      <c r="A299" s="5"/>
      <c r="B299" s="7"/>
      <c r="C299" s="7"/>
      <c r="D299" s="7"/>
      <c r="E299" s="7"/>
      <c r="F299" s="7"/>
      <c r="G299" s="7"/>
      <c r="H299" s="7"/>
      <c r="I299" s="7"/>
      <c r="J299" s="7"/>
      <c r="K299" s="7"/>
      <c r="L299" s="7"/>
      <c r="M299" s="7"/>
      <c r="N299" s="7"/>
      <c r="O299" s="7"/>
      <c r="P299" s="7"/>
      <c r="Q299" s="7"/>
      <c r="R299" s="7"/>
      <c r="S299" s="7"/>
      <c r="T299" s="7"/>
      <c r="U299" s="7"/>
      <c r="V299" s="7"/>
      <c r="W299" s="7"/>
    </row>
    <row r="300" spans="1:23" x14ac:dyDescent="0.3">
      <c r="A300" s="5"/>
      <c r="B300" s="7"/>
      <c r="C300" s="7"/>
      <c r="D300" s="7"/>
      <c r="E300" s="7"/>
      <c r="F300" s="7"/>
      <c r="G300" s="7"/>
      <c r="H300" s="7"/>
      <c r="I300" s="7"/>
      <c r="J300" s="7"/>
      <c r="K300" s="7"/>
      <c r="L300" s="7"/>
      <c r="M300" s="7"/>
      <c r="N300" s="7"/>
      <c r="O300" s="7"/>
      <c r="P300" s="7"/>
      <c r="Q300" s="7"/>
      <c r="R300" s="7"/>
      <c r="S300" s="7"/>
      <c r="T300" s="7"/>
      <c r="U300" s="7"/>
      <c r="V300" s="7"/>
      <c r="W300" s="7"/>
    </row>
    <row r="301" spans="1:23" x14ac:dyDescent="0.3">
      <c r="A301" s="5"/>
      <c r="B301" s="7"/>
      <c r="C301" s="7"/>
      <c r="D301" s="7"/>
      <c r="E301" s="7"/>
      <c r="F301" s="7"/>
      <c r="G301" s="7"/>
      <c r="H301" s="7"/>
      <c r="I301" s="7"/>
      <c r="J301" s="7"/>
      <c r="K301" s="7"/>
      <c r="L301" s="7"/>
      <c r="M301" s="7"/>
      <c r="N301" s="7"/>
      <c r="O301" s="7"/>
      <c r="P301" s="7"/>
      <c r="Q301" s="7"/>
      <c r="R301" s="7"/>
      <c r="S301" s="7"/>
      <c r="T301" s="7"/>
      <c r="U301" s="7"/>
      <c r="V301" s="7"/>
      <c r="W301" s="7"/>
    </row>
    <row r="302" spans="1:23" x14ac:dyDescent="0.3">
      <c r="A302" s="5"/>
      <c r="B302" s="7"/>
      <c r="C302" s="7"/>
      <c r="D302" s="7"/>
      <c r="E302" s="7"/>
      <c r="F302" s="7"/>
      <c r="G302" s="7"/>
      <c r="H302" s="7"/>
      <c r="I302" s="7"/>
      <c r="J302" s="7"/>
      <c r="K302" s="7"/>
      <c r="L302" s="7"/>
      <c r="M302" s="7"/>
      <c r="N302" s="7"/>
      <c r="O302" s="7"/>
      <c r="P302" s="7"/>
      <c r="Q302" s="7"/>
      <c r="R302" s="7"/>
      <c r="S302" s="7"/>
      <c r="T302" s="7"/>
      <c r="U302" s="7"/>
      <c r="V302" s="7"/>
      <c r="W302" s="7"/>
    </row>
    <row r="303" spans="1:23" x14ac:dyDescent="0.3">
      <c r="A303" s="5"/>
      <c r="B303" s="7"/>
      <c r="C303" s="7"/>
      <c r="D303" s="7"/>
      <c r="E303" s="7"/>
      <c r="F303" s="7"/>
      <c r="G303" s="7"/>
      <c r="H303" s="7"/>
      <c r="I303" s="7"/>
      <c r="J303" s="7"/>
      <c r="K303" s="7"/>
      <c r="L303" s="7"/>
      <c r="M303" s="7"/>
      <c r="N303" s="7"/>
      <c r="O303" s="7"/>
      <c r="P303" s="7"/>
      <c r="Q303" s="7"/>
      <c r="R303" s="7"/>
      <c r="S303" s="7"/>
      <c r="T303" s="7"/>
      <c r="U303" s="7"/>
      <c r="V303" s="7"/>
      <c r="W303" s="7"/>
    </row>
    <row r="304" spans="1:23" x14ac:dyDescent="0.3">
      <c r="A304" s="5"/>
      <c r="B304" s="7"/>
      <c r="C304" s="7"/>
      <c r="D304" s="7"/>
      <c r="E304" s="7"/>
      <c r="F304" s="7"/>
      <c r="G304" s="7"/>
      <c r="H304" s="7"/>
      <c r="I304" s="7"/>
      <c r="J304" s="7"/>
      <c r="K304" s="7"/>
      <c r="L304" s="7"/>
      <c r="M304" s="7"/>
      <c r="N304" s="7"/>
      <c r="O304" s="7"/>
      <c r="P304" s="7"/>
      <c r="Q304" s="7"/>
      <c r="R304" s="7"/>
      <c r="S304" s="7"/>
      <c r="T304" s="7"/>
      <c r="U304" s="7"/>
      <c r="V304" s="7"/>
      <c r="W304" s="7"/>
    </row>
    <row r="305" spans="1:23" x14ac:dyDescent="0.3">
      <c r="A305" s="5"/>
      <c r="B305" s="7"/>
      <c r="C305" s="7"/>
      <c r="D305" s="7"/>
      <c r="E305" s="7"/>
      <c r="F305" s="7"/>
      <c r="G305" s="7"/>
      <c r="H305" s="7"/>
      <c r="I305" s="7"/>
      <c r="J305" s="7"/>
      <c r="K305" s="7"/>
      <c r="L305" s="7"/>
      <c r="M305" s="7"/>
      <c r="N305" s="7"/>
      <c r="O305" s="7"/>
      <c r="P305" s="7"/>
      <c r="Q305" s="7"/>
      <c r="R305" s="7"/>
      <c r="S305" s="7"/>
      <c r="T305" s="7"/>
      <c r="U305" s="7"/>
      <c r="V305" s="7"/>
      <c r="W305" s="7"/>
    </row>
    <row r="306" spans="1:23" x14ac:dyDescent="0.3">
      <c r="A306" s="5"/>
      <c r="B306" s="7"/>
      <c r="C306" s="7"/>
      <c r="D306" s="7"/>
      <c r="E306" s="7"/>
      <c r="F306" s="7"/>
      <c r="G306" s="7"/>
      <c r="H306" s="7"/>
      <c r="I306" s="7"/>
      <c r="J306" s="7"/>
      <c r="K306" s="7"/>
      <c r="L306" s="7"/>
      <c r="M306" s="7"/>
      <c r="N306" s="7"/>
      <c r="O306" s="7"/>
      <c r="P306" s="7"/>
      <c r="Q306" s="7"/>
      <c r="R306" s="7"/>
      <c r="S306" s="7"/>
      <c r="T306" s="7"/>
      <c r="U306" s="7"/>
      <c r="V306" s="7"/>
      <c r="W306" s="7"/>
    </row>
    <row r="307" spans="1:23" x14ac:dyDescent="0.3">
      <c r="A307" s="5"/>
      <c r="B307" s="7"/>
      <c r="C307" s="7"/>
      <c r="D307" s="7"/>
      <c r="E307" s="7"/>
      <c r="F307" s="7"/>
      <c r="G307" s="7"/>
      <c r="H307" s="7"/>
      <c r="I307" s="7"/>
      <c r="J307" s="7"/>
      <c r="K307" s="7"/>
      <c r="L307" s="7"/>
      <c r="M307" s="7"/>
      <c r="N307" s="7"/>
      <c r="O307" s="7"/>
      <c r="P307" s="7"/>
      <c r="Q307" s="7"/>
      <c r="R307" s="7"/>
      <c r="S307" s="7"/>
      <c r="T307" s="7"/>
      <c r="U307" s="7"/>
      <c r="V307" s="7"/>
      <c r="W307" s="7"/>
    </row>
    <row r="308" spans="1:23" x14ac:dyDescent="0.3">
      <c r="A308" s="5"/>
      <c r="B308" s="7"/>
      <c r="C308" s="7"/>
      <c r="D308" s="7"/>
      <c r="E308" s="7"/>
      <c r="F308" s="7"/>
      <c r="G308" s="7"/>
      <c r="H308" s="7"/>
      <c r="I308" s="7"/>
      <c r="J308" s="7"/>
      <c r="K308" s="7"/>
      <c r="L308" s="7"/>
      <c r="M308" s="7"/>
      <c r="N308" s="7"/>
      <c r="O308" s="7"/>
      <c r="P308" s="7"/>
      <c r="Q308" s="7"/>
      <c r="R308" s="7"/>
      <c r="S308" s="7"/>
      <c r="T308" s="7"/>
      <c r="U308" s="7"/>
      <c r="V308" s="7"/>
      <c r="W308" s="7"/>
    </row>
    <row r="309" spans="1:23" x14ac:dyDescent="0.3">
      <c r="A309" s="5"/>
      <c r="B309" s="7"/>
      <c r="C309" s="7"/>
      <c r="D309" s="7"/>
      <c r="E309" s="7"/>
      <c r="F309" s="7"/>
      <c r="G309" s="7"/>
      <c r="H309" s="7"/>
      <c r="I309" s="7"/>
      <c r="J309" s="7"/>
      <c r="K309" s="7"/>
      <c r="L309" s="7"/>
      <c r="M309" s="7"/>
      <c r="N309" s="7"/>
      <c r="O309" s="7"/>
      <c r="P309" s="7"/>
      <c r="Q309" s="7"/>
      <c r="R309" s="7"/>
      <c r="S309" s="7"/>
      <c r="T309" s="7"/>
      <c r="U309" s="7"/>
      <c r="V309" s="7"/>
      <c r="W309" s="7"/>
    </row>
    <row r="310" spans="1:23" x14ac:dyDescent="0.3">
      <c r="A310" s="5"/>
      <c r="B310" s="7"/>
      <c r="C310" s="7"/>
      <c r="D310" s="7"/>
      <c r="E310" s="7"/>
      <c r="F310" s="7"/>
      <c r="G310" s="7"/>
      <c r="H310" s="7"/>
      <c r="I310" s="7"/>
      <c r="J310" s="7"/>
      <c r="K310" s="7"/>
      <c r="L310" s="7"/>
      <c r="M310" s="7"/>
      <c r="N310" s="7"/>
      <c r="O310" s="7"/>
      <c r="P310" s="7"/>
      <c r="Q310" s="7"/>
      <c r="R310" s="7"/>
      <c r="S310" s="7"/>
      <c r="T310" s="7"/>
      <c r="U310" s="7"/>
      <c r="V310" s="7"/>
      <c r="W310" s="7"/>
    </row>
    <row r="311" spans="1:23" x14ac:dyDescent="0.3">
      <c r="A311" s="5"/>
      <c r="B311" s="7"/>
      <c r="C311" s="7"/>
      <c r="D311" s="7"/>
      <c r="E311" s="7"/>
      <c r="F311" s="7"/>
      <c r="G311" s="7"/>
      <c r="H311" s="7"/>
      <c r="I311" s="7"/>
      <c r="J311" s="7"/>
      <c r="K311" s="7"/>
      <c r="L311" s="7"/>
      <c r="M311" s="7"/>
      <c r="N311" s="7"/>
      <c r="O311" s="7"/>
      <c r="P311" s="7"/>
      <c r="Q311" s="7"/>
      <c r="R311" s="7"/>
      <c r="S311" s="7"/>
      <c r="T311" s="7"/>
      <c r="U311" s="7"/>
      <c r="V311" s="7"/>
      <c r="W311" s="7"/>
    </row>
    <row r="312" spans="1:23" x14ac:dyDescent="0.3">
      <c r="A312" s="5"/>
      <c r="B312" s="7"/>
      <c r="C312" s="7"/>
      <c r="D312" s="7"/>
      <c r="E312" s="7"/>
      <c r="F312" s="7"/>
      <c r="G312" s="7"/>
      <c r="H312" s="7"/>
      <c r="I312" s="7"/>
      <c r="J312" s="7"/>
      <c r="K312" s="7"/>
      <c r="L312" s="7"/>
      <c r="M312" s="7"/>
      <c r="N312" s="7"/>
      <c r="O312" s="7"/>
      <c r="P312" s="7"/>
      <c r="Q312" s="7"/>
      <c r="R312" s="7"/>
      <c r="S312" s="7"/>
      <c r="T312" s="7"/>
      <c r="U312" s="7"/>
      <c r="V312" s="7"/>
      <c r="W312" s="7"/>
    </row>
    <row r="313" spans="1:23" x14ac:dyDescent="0.3">
      <c r="A313" s="5"/>
      <c r="B313" s="7"/>
      <c r="C313" s="7"/>
      <c r="D313" s="7"/>
      <c r="E313" s="7"/>
      <c r="F313" s="7"/>
      <c r="G313" s="7"/>
      <c r="H313" s="7"/>
      <c r="I313" s="7"/>
      <c r="J313" s="7"/>
      <c r="K313" s="7"/>
      <c r="L313" s="7"/>
      <c r="M313" s="7"/>
      <c r="N313" s="7"/>
      <c r="O313" s="7"/>
      <c r="P313" s="7"/>
      <c r="Q313" s="7"/>
      <c r="R313" s="7"/>
      <c r="S313" s="7"/>
      <c r="T313" s="7"/>
      <c r="U313" s="7"/>
      <c r="V313" s="7"/>
      <c r="W313" s="7"/>
    </row>
    <row r="314" spans="1:23" x14ac:dyDescent="0.3">
      <c r="A314" s="5"/>
      <c r="B314" s="7"/>
      <c r="C314" s="7"/>
      <c r="D314" s="7"/>
      <c r="E314" s="7"/>
      <c r="F314" s="7"/>
      <c r="G314" s="7"/>
      <c r="H314" s="7"/>
      <c r="I314" s="7"/>
      <c r="J314" s="7"/>
      <c r="K314" s="7"/>
      <c r="L314" s="7"/>
      <c r="M314" s="7"/>
      <c r="N314" s="7"/>
      <c r="O314" s="7"/>
      <c r="P314" s="7"/>
      <c r="Q314" s="7"/>
      <c r="R314" s="7"/>
      <c r="S314" s="7"/>
      <c r="T314" s="7"/>
      <c r="U314" s="7"/>
      <c r="V314" s="7"/>
      <c r="W314" s="7"/>
    </row>
    <row r="315" spans="1:23" x14ac:dyDescent="0.3">
      <c r="A315" s="5"/>
      <c r="B315" s="7"/>
      <c r="C315" s="7"/>
      <c r="D315" s="7"/>
      <c r="E315" s="7"/>
      <c r="F315" s="7"/>
      <c r="G315" s="7"/>
      <c r="H315" s="7"/>
      <c r="I315" s="7"/>
      <c r="J315" s="7"/>
      <c r="K315" s="7"/>
      <c r="L315" s="7"/>
      <c r="M315" s="7"/>
      <c r="N315" s="7"/>
      <c r="O315" s="7"/>
      <c r="P315" s="7"/>
      <c r="Q315" s="7"/>
      <c r="R315" s="7"/>
      <c r="S315" s="7"/>
      <c r="T315" s="7"/>
      <c r="U315" s="7"/>
      <c r="V315" s="7"/>
      <c r="W315" s="7"/>
    </row>
    <row r="316" spans="1:23" x14ac:dyDescent="0.3">
      <c r="A316" s="5"/>
      <c r="B316" s="7"/>
      <c r="C316" s="7"/>
      <c r="D316" s="7"/>
      <c r="E316" s="7"/>
      <c r="F316" s="7"/>
      <c r="G316" s="7"/>
      <c r="H316" s="7"/>
      <c r="I316" s="7"/>
      <c r="J316" s="7"/>
      <c r="K316" s="7"/>
      <c r="L316" s="7"/>
      <c r="M316" s="7"/>
      <c r="N316" s="7"/>
      <c r="O316" s="7"/>
      <c r="P316" s="7"/>
      <c r="Q316" s="7"/>
      <c r="R316" s="7"/>
      <c r="S316" s="7"/>
      <c r="T316" s="7"/>
      <c r="U316" s="7"/>
      <c r="V316" s="7"/>
      <c r="W316" s="7"/>
    </row>
    <row r="317" spans="1:23" x14ac:dyDescent="0.3">
      <c r="A317" s="5"/>
      <c r="B317" s="7"/>
      <c r="C317" s="7"/>
      <c r="D317" s="7"/>
      <c r="E317" s="7"/>
      <c r="F317" s="7"/>
      <c r="G317" s="7"/>
      <c r="H317" s="7"/>
      <c r="I317" s="7"/>
      <c r="J317" s="7"/>
      <c r="K317" s="7"/>
      <c r="L317" s="7"/>
      <c r="M317" s="7"/>
      <c r="N317" s="7"/>
      <c r="O317" s="7"/>
      <c r="P317" s="7"/>
      <c r="Q317" s="7"/>
      <c r="R317" s="7"/>
      <c r="S317" s="7"/>
      <c r="T317" s="7"/>
      <c r="U317" s="7"/>
      <c r="V317" s="7"/>
      <c r="W317" s="7"/>
    </row>
    <row r="318" spans="1:23" x14ac:dyDescent="0.3">
      <c r="A318" s="5"/>
      <c r="B318" s="7"/>
      <c r="C318" s="7"/>
      <c r="D318" s="7"/>
      <c r="E318" s="7"/>
      <c r="F318" s="7"/>
      <c r="G318" s="7"/>
      <c r="H318" s="7"/>
      <c r="I318" s="7"/>
      <c r="J318" s="7"/>
      <c r="K318" s="7"/>
      <c r="L318" s="7"/>
      <c r="M318" s="7"/>
      <c r="N318" s="7"/>
      <c r="O318" s="7"/>
      <c r="P318" s="7"/>
      <c r="Q318" s="7"/>
      <c r="R318" s="7"/>
      <c r="S318" s="7"/>
      <c r="T318" s="7"/>
      <c r="U318" s="7"/>
      <c r="V318" s="7"/>
      <c r="W318" s="7"/>
    </row>
    <row r="319" spans="1:23" x14ac:dyDescent="0.3">
      <c r="A319" s="5"/>
      <c r="B319" s="7"/>
      <c r="C319" s="7"/>
      <c r="D319" s="7"/>
      <c r="E319" s="7"/>
      <c r="F319" s="7"/>
      <c r="G319" s="7"/>
      <c r="H319" s="7"/>
      <c r="I319" s="7"/>
      <c r="J319" s="7"/>
      <c r="K319" s="7"/>
      <c r="L319" s="7"/>
      <c r="M319" s="7"/>
      <c r="N319" s="7"/>
      <c r="O319" s="7"/>
      <c r="P319" s="7"/>
      <c r="Q319" s="7"/>
      <c r="R319" s="7"/>
      <c r="S319" s="7"/>
      <c r="T319" s="7"/>
      <c r="U319" s="7"/>
      <c r="V319" s="7"/>
      <c r="W319" s="7"/>
    </row>
    <row r="320" spans="1:23" x14ac:dyDescent="0.3">
      <c r="A320" s="5"/>
      <c r="B320" s="7"/>
      <c r="C320" s="7"/>
      <c r="D320" s="7"/>
      <c r="E320" s="7"/>
      <c r="F320" s="7"/>
      <c r="G320" s="7"/>
      <c r="H320" s="7"/>
      <c r="I320" s="7"/>
      <c r="J320" s="7"/>
      <c r="K320" s="7"/>
      <c r="L320" s="7"/>
      <c r="M320" s="7"/>
      <c r="N320" s="7"/>
      <c r="O320" s="7"/>
      <c r="P320" s="7"/>
      <c r="Q320" s="7"/>
      <c r="R320" s="7"/>
      <c r="S320" s="7"/>
      <c r="T320" s="7"/>
      <c r="U320" s="7"/>
      <c r="V320" s="7"/>
      <c r="W320" s="7"/>
    </row>
    <row r="321" spans="1:23" x14ac:dyDescent="0.3">
      <c r="A321" s="5"/>
      <c r="B321" s="7"/>
      <c r="C321" s="7"/>
      <c r="D321" s="7"/>
      <c r="E321" s="7"/>
      <c r="F321" s="7"/>
      <c r="G321" s="7"/>
      <c r="H321" s="7"/>
      <c r="I321" s="7"/>
      <c r="J321" s="7"/>
      <c r="K321" s="7"/>
      <c r="L321" s="7"/>
      <c r="M321" s="7"/>
      <c r="N321" s="7"/>
      <c r="O321" s="7"/>
      <c r="P321" s="7"/>
      <c r="Q321" s="7"/>
      <c r="R321" s="7"/>
      <c r="S321" s="7"/>
      <c r="T321" s="7"/>
      <c r="U321" s="7"/>
      <c r="V321" s="7"/>
      <c r="W321" s="7"/>
    </row>
    <row r="322" spans="1:23" x14ac:dyDescent="0.3">
      <c r="A322" s="5"/>
      <c r="B322" s="7"/>
      <c r="C322" s="7"/>
      <c r="D322" s="7"/>
      <c r="E322" s="7"/>
      <c r="F322" s="7"/>
      <c r="G322" s="7"/>
      <c r="H322" s="7"/>
      <c r="I322" s="7"/>
      <c r="J322" s="7"/>
      <c r="K322" s="7"/>
      <c r="L322" s="7"/>
      <c r="M322" s="7"/>
      <c r="N322" s="7"/>
      <c r="O322" s="7"/>
      <c r="P322" s="7"/>
      <c r="Q322" s="7"/>
      <c r="R322" s="7"/>
      <c r="S322" s="7"/>
      <c r="T322" s="7"/>
      <c r="U322" s="7"/>
      <c r="V322" s="7"/>
      <c r="W322" s="7"/>
    </row>
    <row r="323" spans="1:23" x14ac:dyDescent="0.3">
      <c r="A323" s="5"/>
      <c r="B323" s="7"/>
      <c r="C323" s="7"/>
      <c r="D323" s="7"/>
      <c r="E323" s="7"/>
      <c r="F323" s="7"/>
      <c r="G323" s="7"/>
      <c r="H323" s="7"/>
      <c r="I323" s="7"/>
      <c r="J323" s="7"/>
      <c r="K323" s="7"/>
      <c r="L323" s="7"/>
      <c r="M323" s="7"/>
      <c r="N323" s="7"/>
      <c r="O323" s="7"/>
      <c r="P323" s="7"/>
      <c r="Q323" s="7"/>
      <c r="R323" s="7"/>
      <c r="S323" s="7"/>
      <c r="T323" s="7"/>
      <c r="U323" s="7"/>
      <c r="V323" s="7"/>
      <c r="W323" s="7"/>
    </row>
    <row r="324" spans="1:23" x14ac:dyDescent="0.3">
      <c r="A324" s="5"/>
      <c r="B324" s="7"/>
      <c r="C324" s="7"/>
      <c r="D324" s="7"/>
      <c r="E324" s="7"/>
      <c r="F324" s="7"/>
      <c r="G324" s="7"/>
      <c r="H324" s="7"/>
      <c r="I324" s="7"/>
      <c r="J324" s="7"/>
      <c r="K324" s="7"/>
      <c r="L324" s="7"/>
      <c r="M324" s="7"/>
      <c r="N324" s="7"/>
      <c r="O324" s="7"/>
      <c r="P324" s="7"/>
      <c r="Q324" s="7"/>
      <c r="R324" s="7"/>
      <c r="S324" s="7"/>
      <c r="T324" s="7"/>
      <c r="U324" s="7"/>
      <c r="V324" s="7"/>
      <c r="W324" s="7"/>
    </row>
    <row r="325" spans="1:23" x14ac:dyDescent="0.3">
      <c r="A325" s="5"/>
      <c r="B325" s="7"/>
      <c r="C325" s="7"/>
      <c r="D325" s="7"/>
      <c r="E325" s="7"/>
      <c r="F325" s="7"/>
      <c r="G325" s="7"/>
      <c r="H325" s="7"/>
      <c r="I325" s="7"/>
      <c r="J325" s="7"/>
      <c r="K325" s="7"/>
      <c r="L325" s="7"/>
      <c r="M325" s="7"/>
      <c r="N325" s="7"/>
      <c r="O325" s="7"/>
      <c r="P325" s="7"/>
      <c r="Q325" s="7"/>
      <c r="R325" s="7"/>
      <c r="S325" s="7"/>
      <c r="T325" s="7"/>
      <c r="U325" s="7"/>
      <c r="V325" s="7"/>
      <c r="W325" s="7"/>
    </row>
    <row r="326" spans="1:23" x14ac:dyDescent="0.3">
      <c r="A326" s="5"/>
      <c r="B326" s="7"/>
      <c r="C326" s="7"/>
      <c r="D326" s="7"/>
      <c r="E326" s="7"/>
      <c r="F326" s="7"/>
      <c r="G326" s="7"/>
      <c r="H326" s="7"/>
      <c r="I326" s="7"/>
      <c r="J326" s="7"/>
      <c r="K326" s="7"/>
      <c r="L326" s="7"/>
      <c r="M326" s="7"/>
      <c r="N326" s="7"/>
      <c r="O326" s="7"/>
      <c r="P326" s="7"/>
      <c r="Q326" s="7"/>
      <c r="R326" s="7"/>
      <c r="S326" s="7"/>
      <c r="T326" s="7"/>
      <c r="U326" s="7"/>
      <c r="V326" s="7"/>
      <c r="W326" s="7"/>
    </row>
    <row r="327" spans="1:23" x14ac:dyDescent="0.3">
      <c r="A327" s="5"/>
      <c r="B327" s="7"/>
      <c r="C327" s="7"/>
      <c r="D327" s="7"/>
      <c r="E327" s="7"/>
      <c r="F327" s="7"/>
      <c r="G327" s="7"/>
      <c r="H327" s="7"/>
      <c r="I327" s="7"/>
      <c r="J327" s="7"/>
      <c r="K327" s="7"/>
      <c r="L327" s="7"/>
      <c r="M327" s="7"/>
      <c r="N327" s="7"/>
      <c r="O327" s="7"/>
      <c r="P327" s="7"/>
      <c r="Q327" s="7"/>
      <c r="R327" s="7"/>
      <c r="S327" s="7"/>
      <c r="T327" s="7"/>
      <c r="U327" s="7"/>
      <c r="V327" s="7"/>
      <c r="W327" s="7"/>
    </row>
    <row r="328" spans="1:23" x14ac:dyDescent="0.3">
      <c r="A328" s="5"/>
      <c r="B328" s="7"/>
      <c r="C328" s="7"/>
      <c r="D328" s="7"/>
      <c r="E328" s="7"/>
      <c r="F328" s="7"/>
      <c r="G328" s="7"/>
      <c r="H328" s="7"/>
      <c r="I328" s="7"/>
      <c r="J328" s="7"/>
      <c r="K328" s="7"/>
      <c r="L328" s="7"/>
      <c r="M328" s="7"/>
      <c r="N328" s="7"/>
      <c r="O328" s="7"/>
      <c r="P328" s="7"/>
      <c r="Q328" s="7"/>
      <c r="R328" s="7"/>
      <c r="S328" s="7"/>
      <c r="T328" s="7"/>
      <c r="U328" s="7"/>
      <c r="V328" s="7"/>
      <c r="W328" s="7"/>
    </row>
    <row r="329" spans="1:23" x14ac:dyDescent="0.3">
      <c r="A329" s="5"/>
      <c r="B329" s="7"/>
      <c r="C329" s="7"/>
      <c r="D329" s="7"/>
      <c r="E329" s="7"/>
      <c r="F329" s="7"/>
      <c r="G329" s="7"/>
      <c r="H329" s="7"/>
      <c r="I329" s="7"/>
      <c r="J329" s="7"/>
      <c r="K329" s="7"/>
      <c r="L329" s="7"/>
      <c r="M329" s="7"/>
      <c r="N329" s="7"/>
      <c r="O329" s="7"/>
      <c r="P329" s="7"/>
      <c r="Q329" s="7"/>
      <c r="R329" s="7"/>
      <c r="S329" s="7"/>
      <c r="T329" s="7"/>
      <c r="U329" s="7"/>
      <c r="V329" s="7"/>
      <c r="W329" s="7"/>
    </row>
    <row r="330" spans="1:23" x14ac:dyDescent="0.3">
      <c r="A330" s="5"/>
      <c r="B330" s="7"/>
      <c r="C330" s="7"/>
      <c r="D330" s="7"/>
      <c r="E330" s="7"/>
      <c r="F330" s="7"/>
      <c r="G330" s="7"/>
      <c r="H330" s="7"/>
      <c r="I330" s="7"/>
      <c r="J330" s="7"/>
      <c r="K330" s="7"/>
      <c r="L330" s="7"/>
      <c r="M330" s="7"/>
      <c r="N330" s="7"/>
      <c r="O330" s="7"/>
      <c r="P330" s="7"/>
      <c r="Q330" s="7"/>
      <c r="R330" s="7"/>
      <c r="S330" s="7"/>
      <c r="T330" s="7"/>
      <c r="U330" s="7"/>
      <c r="V330" s="7"/>
      <c r="W330" s="7"/>
    </row>
    <row r="331" spans="1:23" x14ac:dyDescent="0.3">
      <c r="A331" s="5"/>
      <c r="B331" s="7"/>
      <c r="C331" s="7"/>
      <c r="D331" s="7"/>
      <c r="E331" s="7"/>
      <c r="F331" s="7"/>
      <c r="G331" s="7"/>
      <c r="H331" s="7"/>
      <c r="I331" s="7"/>
      <c r="J331" s="7"/>
      <c r="K331" s="7"/>
      <c r="L331" s="7"/>
      <c r="M331" s="7"/>
      <c r="N331" s="7"/>
      <c r="O331" s="7"/>
      <c r="P331" s="7"/>
      <c r="Q331" s="7"/>
      <c r="R331" s="7"/>
      <c r="S331" s="7"/>
      <c r="T331" s="7"/>
      <c r="U331" s="7"/>
      <c r="V331" s="7"/>
      <c r="W331" s="7"/>
    </row>
    <row r="332" spans="1:23" x14ac:dyDescent="0.3">
      <c r="A332" s="5"/>
      <c r="B332" s="7"/>
      <c r="C332" s="7"/>
      <c r="D332" s="7"/>
      <c r="E332" s="7"/>
      <c r="F332" s="7"/>
      <c r="G332" s="7"/>
      <c r="H332" s="7"/>
      <c r="I332" s="7"/>
      <c r="J332" s="7"/>
      <c r="K332" s="7"/>
      <c r="L332" s="7"/>
      <c r="M332" s="7"/>
      <c r="N332" s="7"/>
      <c r="O332" s="7"/>
      <c r="P332" s="7"/>
      <c r="Q332" s="7"/>
      <c r="R332" s="7"/>
      <c r="S332" s="7"/>
      <c r="T332" s="7"/>
      <c r="U332" s="7"/>
      <c r="V332" s="7"/>
      <c r="W332" s="7"/>
    </row>
    <row r="333" spans="1:23" x14ac:dyDescent="0.3">
      <c r="A333" s="5"/>
      <c r="B333" s="7"/>
      <c r="C333" s="7"/>
      <c r="D333" s="7"/>
      <c r="E333" s="7"/>
      <c r="F333" s="7"/>
      <c r="G333" s="7"/>
      <c r="H333" s="7"/>
      <c r="I333" s="7"/>
      <c r="J333" s="7"/>
      <c r="K333" s="7"/>
      <c r="L333" s="7"/>
      <c r="M333" s="7"/>
      <c r="N333" s="7"/>
      <c r="O333" s="7"/>
      <c r="P333" s="7"/>
      <c r="Q333" s="7"/>
      <c r="R333" s="7"/>
      <c r="S333" s="7"/>
      <c r="T333" s="7"/>
      <c r="U333" s="7"/>
      <c r="V333" s="7"/>
      <c r="W333" s="7"/>
    </row>
    <row r="334" spans="1:23" x14ac:dyDescent="0.3">
      <c r="A334" s="5"/>
      <c r="B334" s="7"/>
      <c r="C334" s="7"/>
      <c r="D334" s="7"/>
      <c r="E334" s="7"/>
      <c r="F334" s="7"/>
      <c r="G334" s="7"/>
      <c r="H334" s="7"/>
      <c r="I334" s="7"/>
      <c r="J334" s="7"/>
      <c r="K334" s="7"/>
      <c r="L334" s="7"/>
      <c r="M334" s="7"/>
      <c r="N334" s="7"/>
      <c r="O334" s="7"/>
      <c r="P334" s="7"/>
      <c r="Q334" s="7"/>
      <c r="R334" s="7"/>
      <c r="S334" s="7"/>
      <c r="T334" s="7"/>
      <c r="U334" s="7"/>
      <c r="V334" s="7"/>
      <c r="W334" s="7"/>
    </row>
    <row r="335" spans="1:23" x14ac:dyDescent="0.3">
      <c r="A335" s="5"/>
      <c r="B335" s="7"/>
      <c r="C335" s="7"/>
      <c r="D335" s="7"/>
      <c r="E335" s="7"/>
      <c r="F335" s="7"/>
      <c r="G335" s="7"/>
      <c r="H335" s="7"/>
      <c r="I335" s="7"/>
      <c r="J335" s="7"/>
      <c r="K335" s="7"/>
      <c r="L335" s="7"/>
      <c r="M335" s="7"/>
      <c r="N335" s="7"/>
      <c r="O335" s="7"/>
      <c r="P335" s="7"/>
      <c r="Q335" s="7"/>
      <c r="R335" s="7"/>
      <c r="S335" s="7"/>
      <c r="T335" s="7"/>
      <c r="U335" s="7"/>
      <c r="V335" s="7"/>
      <c r="W335" s="7"/>
    </row>
    <row r="336" spans="1:23" x14ac:dyDescent="0.3">
      <c r="A336" s="5"/>
      <c r="B336" s="7"/>
      <c r="C336" s="7"/>
      <c r="D336" s="7"/>
      <c r="E336" s="7"/>
      <c r="F336" s="7"/>
      <c r="G336" s="7"/>
      <c r="H336" s="7"/>
      <c r="I336" s="7"/>
      <c r="J336" s="7"/>
      <c r="K336" s="7"/>
      <c r="L336" s="7"/>
      <c r="M336" s="7"/>
      <c r="N336" s="7"/>
      <c r="O336" s="7"/>
      <c r="P336" s="7"/>
      <c r="Q336" s="7"/>
      <c r="R336" s="7"/>
      <c r="S336" s="7"/>
      <c r="T336" s="7"/>
      <c r="U336" s="7"/>
      <c r="V336" s="7"/>
      <c r="W336" s="7"/>
    </row>
    <row r="337" spans="1:23" x14ac:dyDescent="0.3">
      <c r="A337" s="5"/>
      <c r="B337" s="7"/>
      <c r="C337" s="7"/>
      <c r="D337" s="7"/>
      <c r="E337" s="7"/>
      <c r="F337" s="7"/>
      <c r="G337" s="7"/>
      <c r="H337" s="7"/>
      <c r="I337" s="7"/>
      <c r="J337" s="7"/>
      <c r="K337" s="7"/>
      <c r="L337" s="7"/>
      <c r="M337" s="7"/>
      <c r="N337" s="7"/>
      <c r="O337" s="7"/>
      <c r="P337" s="7"/>
      <c r="Q337" s="7"/>
      <c r="R337" s="7"/>
      <c r="S337" s="7"/>
      <c r="T337" s="7"/>
      <c r="U337" s="7"/>
      <c r="V337" s="7"/>
      <c r="W337" s="7"/>
    </row>
    <row r="338" spans="1:23" x14ac:dyDescent="0.3">
      <c r="A338" s="5"/>
      <c r="B338" s="7"/>
      <c r="C338" s="7"/>
      <c r="D338" s="7"/>
      <c r="E338" s="7"/>
      <c r="F338" s="7"/>
      <c r="G338" s="7"/>
      <c r="H338" s="7"/>
      <c r="I338" s="7"/>
      <c r="J338" s="7"/>
      <c r="K338" s="7"/>
      <c r="L338" s="7"/>
      <c r="M338" s="7"/>
      <c r="N338" s="7"/>
      <c r="O338" s="7"/>
      <c r="P338" s="7"/>
      <c r="Q338" s="7"/>
      <c r="R338" s="7"/>
      <c r="S338" s="7"/>
      <c r="T338" s="7"/>
      <c r="U338" s="7"/>
      <c r="V338" s="7"/>
      <c r="W338" s="7"/>
    </row>
    <row r="339" spans="1:23" x14ac:dyDescent="0.3">
      <c r="A339" s="5"/>
      <c r="B339" s="7"/>
      <c r="C339" s="7"/>
      <c r="D339" s="7"/>
      <c r="E339" s="7"/>
      <c r="F339" s="7"/>
      <c r="G339" s="7"/>
      <c r="H339" s="7"/>
      <c r="I339" s="7"/>
      <c r="J339" s="7"/>
      <c r="K339" s="7"/>
      <c r="L339" s="7"/>
      <c r="M339" s="7"/>
      <c r="N339" s="7"/>
      <c r="O339" s="7"/>
      <c r="P339" s="7"/>
      <c r="Q339" s="7"/>
      <c r="R339" s="7"/>
      <c r="S339" s="7"/>
      <c r="T339" s="7"/>
      <c r="U339" s="7"/>
      <c r="V339" s="7"/>
      <c r="W339" s="7"/>
    </row>
    <row r="340" spans="1:23" x14ac:dyDescent="0.3">
      <c r="A340" s="5"/>
      <c r="B340" s="7"/>
      <c r="C340" s="7"/>
      <c r="D340" s="7"/>
      <c r="E340" s="7"/>
      <c r="F340" s="7"/>
      <c r="G340" s="7"/>
      <c r="H340" s="7"/>
      <c r="I340" s="7"/>
      <c r="J340" s="7"/>
      <c r="K340" s="7"/>
      <c r="L340" s="7"/>
      <c r="M340" s="7"/>
      <c r="N340" s="7"/>
      <c r="O340" s="7"/>
      <c r="P340" s="7"/>
      <c r="Q340" s="7"/>
      <c r="R340" s="7"/>
      <c r="S340" s="7"/>
      <c r="T340" s="7"/>
      <c r="U340" s="7"/>
      <c r="V340" s="7"/>
      <c r="W340" s="7"/>
    </row>
    <row r="341" spans="1:23" x14ac:dyDescent="0.3">
      <c r="A341" s="5"/>
      <c r="B341" s="7"/>
      <c r="C341" s="7"/>
      <c r="D341" s="7"/>
      <c r="E341" s="7"/>
      <c r="F341" s="7"/>
      <c r="G341" s="7"/>
      <c r="H341" s="7"/>
      <c r="I341" s="7"/>
      <c r="J341" s="7"/>
      <c r="K341" s="7"/>
      <c r="L341" s="7"/>
      <c r="M341" s="7"/>
      <c r="N341" s="7"/>
      <c r="O341" s="7"/>
      <c r="P341" s="7"/>
      <c r="Q341" s="7"/>
      <c r="R341" s="7"/>
      <c r="S341" s="7"/>
      <c r="T341" s="7"/>
      <c r="U341" s="7"/>
      <c r="V341" s="7"/>
      <c r="W341" s="7"/>
    </row>
    <row r="342" spans="1:23" x14ac:dyDescent="0.3">
      <c r="A342" s="5"/>
      <c r="B342" s="7"/>
      <c r="C342" s="7"/>
      <c r="D342" s="7"/>
      <c r="E342" s="7"/>
      <c r="F342" s="7"/>
      <c r="G342" s="7"/>
      <c r="H342" s="7"/>
      <c r="I342" s="7"/>
      <c r="J342" s="7"/>
      <c r="K342" s="7"/>
      <c r="L342" s="7"/>
      <c r="M342" s="7"/>
      <c r="N342" s="7"/>
      <c r="O342" s="7"/>
      <c r="P342" s="7"/>
      <c r="Q342" s="7"/>
      <c r="R342" s="7"/>
      <c r="S342" s="7"/>
      <c r="T342" s="7"/>
      <c r="U342" s="7"/>
      <c r="V342" s="7"/>
      <c r="W342" s="7"/>
    </row>
    <row r="343" spans="1:23" x14ac:dyDescent="0.3">
      <c r="A343" s="5"/>
      <c r="B343" s="7"/>
      <c r="C343" s="7"/>
      <c r="D343" s="7"/>
      <c r="E343" s="7"/>
      <c r="F343" s="7"/>
      <c r="G343" s="7"/>
      <c r="H343" s="7"/>
      <c r="I343" s="7"/>
      <c r="J343" s="7"/>
      <c r="K343" s="7"/>
      <c r="L343" s="7"/>
      <c r="M343" s="7"/>
      <c r="N343" s="7"/>
      <c r="O343" s="7"/>
      <c r="P343" s="7"/>
      <c r="Q343" s="7"/>
      <c r="R343" s="7"/>
      <c r="S343" s="7"/>
      <c r="T343" s="7"/>
      <c r="U343" s="7"/>
      <c r="V343" s="7"/>
      <c r="W343" s="7"/>
    </row>
    <row r="344" spans="1:23" x14ac:dyDescent="0.3">
      <c r="A344" s="5"/>
      <c r="B344" s="7"/>
      <c r="C344" s="7"/>
      <c r="D344" s="7"/>
      <c r="E344" s="7"/>
      <c r="F344" s="7"/>
      <c r="G344" s="7"/>
      <c r="H344" s="7"/>
      <c r="I344" s="7"/>
      <c r="J344" s="7"/>
      <c r="K344" s="7"/>
      <c r="L344" s="7"/>
      <c r="M344" s="7"/>
      <c r="N344" s="7"/>
      <c r="O344" s="7"/>
      <c r="P344" s="7"/>
      <c r="Q344" s="7"/>
      <c r="R344" s="7"/>
      <c r="S344" s="7"/>
      <c r="T344" s="7"/>
      <c r="U344" s="7"/>
      <c r="V344" s="7"/>
      <c r="W344" s="7"/>
    </row>
    <row r="345" spans="1:23" x14ac:dyDescent="0.3">
      <c r="A345" s="5"/>
      <c r="B345" s="7"/>
      <c r="C345" s="7"/>
      <c r="D345" s="7"/>
      <c r="E345" s="7"/>
      <c r="F345" s="7"/>
      <c r="G345" s="7"/>
      <c r="H345" s="7"/>
      <c r="I345" s="7"/>
      <c r="J345" s="7"/>
      <c r="K345" s="7"/>
      <c r="L345" s="7"/>
      <c r="M345" s="7"/>
      <c r="N345" s="7"/>
      <c r="O345" s="7"/>
      <c r="P345" s="7"/>
      <c r="Q345" s="7"/>
      <c r="R345" s="7"/>
      <c r="S345" s="7"/>
      <c r="T345" s="7"/>
      <c r="U345" s="7"/>
      <c r="V345" s="7"/>
      <c r="W345" s="7"/>
    </row>
    <row r="346" spans="1:23" x14ac:dyDescent="0.3">
      <c r="A346" s="5"/>
      <c r="B346" s="7"/>
      <c r="C346" s="7"/>
      <c r="D346" s="7"/>
      <c r="E346" s="7"/>
      <c r="F346" s="7"/>
      <c r="G346" s="7"/>
      <c r="H346" s="7"/>
      <c r="I346" s="7"/>
      <c r="J346" s="7"/>
      <c r="K346" s="7"/>
      <c r="L346" s="7"/>
      <c r="M346" s="7"/>
      <c r="N346" s="7"/>
      <c r="O346" s="7"/>
      <c r="P346" s="7"/>
      <c r="Q346" s="7"/>
      <c r="R346" s="7"/>
      <c r="S346" s="7"/>
      <c r="T346" s="7"/>
      <c r="U346" s="7"/>
      <c r="V346" s="7"/>
      <c r="W346" s="7"/>
    </row>
    <row r="347" spans="1:23" x14ac:dyDescent="0.3">
      <c r="A347" s="5"/>
      <c r="B347" s="7"/>
      <c r="C347" s="7"/>
      <c r="D347" s="7"/>
      <c r="E347" s="7"/>
      <c r="F347" s="7"/>
      <c r="G347" s="7"/>
      <c r="H347" s="7"/>
      <c r="I347" s="7"/>
      <c r="J347" s="7"/>
      <c r="K347" s="7"/>
      <c r="L347" s="7"/>
      <c r="M347" s="7"/>
      <c r="N347" s="7"/>
      <c r="O347" s="7"/>
      <c r="P347" s="7"/>
      <c r="Q347" s="7"/>
      <c r="R347" s="7"/>
      <c r="S347" s="7"/>
      <c r="T347" s="7"/>
      <c r="U347" s="7"/>
      <c r="V347" s="7"/>
      <c r="W347" s="7"/>
    </row>
    <row r="348" spans="1:23" x14ac:dyDescent="0.3">
      <c r="A348" s="5"/>
      <c r="B348" s="7"/>
      <c r="C348" s="7"/>
      <c r="D348" s="7"/>
      <c r="E348" s="7"/>
      <c r="F348" s="7"/>
      <c r="G348" s="7"/>
      <c r="H348" s="7"/>
      <c r="I348" s="7"/>
      <c r="J348" s="7"/>
      <c r="K348" s="7"/>
      <c r="L348" s="7"/>
      <c r="M348" s="7"/>
      <c r="N348" s="7"/>
      <c r="O348" s="7"/>
      <c r="P348" s="7"/>
      <c r="Q348" s="7"/>
      <c r="R348" s="7"/>
      <c r="S348" s="7"/>
      <c r="T348" s="7"/>
      <c r="U348" s="7"/>
      <c r="V348" s="7"/>
      <c r="W348" s="7"/>
    </row>
    <row r="349" spans="1:23" x14ac:dyDescent="0.3">
      <c r="A349" s="5"/>
      <c r="B349" s="7"/>
      <c r="C349" s="7"/>
      <c r="D349" s="7"/>
      <c r="E349" s="7"/>
      <c r="F349" s="7"/>
      <c r="G349" s="7"/>
      <c r="H349" s="7"/>
      <c r="I349" s="7"/>
      <c r="J349" s="7"/>
      <c r="K349" s="7"/>
      <c r="L349" s="7"/>
      <c r="M349" s="7"/>
      <c r="N349" s="7"/>
      <c r="O349" s="7"/>
      <c r="P349" s="7"/>
      <c r="Q349" s="7"/>
      <c r="R349" s="7"/>
      <c r="S349" s="7"/>
      <c r="T349" s="7"/>
      <c r="U349" s="7"/>
      <c r="V349" s="7"/>
      <c r="W349" s="7"/>
    </row>
    <row r="350" spans="1:23" x14ac:dyDescent="0.3">
      <c r="A350" s="5"/>
      <c r="B350" s="7"/>
      <c r="C350" s="7"/>
      <c r="D350" s="7"/>
      <c r="E350" s="7"/>
      <c r="F350" s="7"/>
      <c r="G350" s="7"/>
      <c r="H350" s="7"/>
      <c r="I350" s="7"/>
      <c r="J350" s="7"/>
      <c r="K350" s="7"/>
      <c r="L350" s="7"/>
      <c r="M350" s="7"/>
      <c r="N350" s="7"/>
      <c r="O350" s="7"/>
      <c r="P350" s="7"/>
      <c r="Q350" s="7"/>
      <c r="R350" s="7"/>
      <c r="S350" s="7"/>
      <c r="T350" s="7"/>
      <c r="U350" s="7"/>
      <c r="V350" s="7"/>
      <c r="W350" s="7"/>
    </row>
    <row r="351" spans="1:23" x14ac:dyDescent="0.3">
      <c r="A351" s="5"/>
      <c r="B351" s="7"/>
      <c r="C351" s="7"/>
      <c r="D351" s="7"/>
      <c r="E351" s="7"/>
      <c r="F351" s="7"/>
      <c r="G351" s="7"/>
      <c r="H351" s="7"/>
      <c r="I351" s="7"/>
      <c r="J351" s="7"/>
      <c r="K351" s="7"/>
      <c r="L351" s="7"/>
      <c r="M351" s="7"/>
      <c r="N351" s="7"/>
      <c r="O351" s="7"/>
      <c r="P351" s="7"/>
      <c r="Q351" s="7"/>
      <c r="R351" s="7"/>
      <c r="S351" s="7"/>
      <c r="T351" s="7"/>
      <c r="U351" s="7"/>
      <c r="V351" s="7"/>
      <c r="W351" s="7"/>
    </row>
    <row r="352" spans="1:23" x14ac:dyDescent="0.3">
      <c r="A352" s="5"/>
      <c r="B352" s="7"/>
      <c r="C352" s="7"/>
      <c r="D352" s="7"/>
      <c r="E352" s="7"/>
      <c r="F352" s="7"/>
      <c r="G352" s="7"/>
      <c r="H352" s="7"/>
      <c r="I352" s="7"/>
      <c r="J352" s="7"/>
      <c r="K352" s="7"/>
      <c r="L352" s="7"/>
      <c r="M352" s="7"/>
      <c r="N352" s="7"/>
      <c r="O352" s="7"/>
      <c r="P352" s="7"/>
      <c r="Q352" s="7"/>
      <c r="R352" s="7"/>
      <c r="S352" s="7"/>
      <c r="T352" s="7"/>
      <c r="U352" s="7"/>
      <c r="V352" s="7"/>
      <c r="W352" s="7"/>
    </row>
    <row r="353" spans="1:23" x14ac:dyDescent="0.3">
      <c r="A353" s="5"/>
      <c r="B353" s="7"/>
      <c r="C353" s="7"/>
      <c r="D353" s="7"/>
      <c r="E353" s="7"/>
      <c r="F353" s="7"/>
      <c r="G353" s="7"/>
      <c r="H353" s="7"/>
      <c r="I353" s="7"/>
      <c r="J353" s="7"/>
      <c r="K353" s="7"/>
      <c r="L353" s="7"/>
      <c r="M353" s="7"/>
      <c r="N353" s="7"/>
      <c r="O353" s="7"/>
      <c r="P353" s="7"/>
      <c r="Q353" s="7"/>
      <c r="R353" s="7"/>
      <c r="S353" s="7"/>
      <c r="T353" s="7"/>
      <c r="U353" s="7"/>
      <c r="V353" s="7"/>
      <c r="W353" s="7"/>
    </row>
    <row r="354" spans="1:23" x14ac:dyDescent="0.3">
      <c r="A354" s="5"/>
      <c r="B354" s="7"/>
      <c r="C354" s="7"/>
      <c r="D354" s="7"/>
      <c r="E354" s="7"/>
      <c r="F354" s="7"/>
      <c r="G354" s="7"/>
      <c r="H354" s="7"/>
      <c r="I354" s="7"/>
      <c r="J354" s="7"/>
      <c r="K354" s="7"/>
      <c r="L354" s="7"/>
      <c r="M354" s="7"/>
      <c r="N354" s="7"/>
      <c r="O354" s="7"/>
      <c r="P354" s="7"/>
      <c r="Q354" s="7"/>
      <c r="R354" s="7"/>
      <c r="S354" s="7"/>
      <c r="T354" s="7"/>
      <c r="U354" s="7"/>
      <c r="V354" s="7"/>
      <c r="W354" s="7"/>
    </row>
    <row r="355" spans="1:23" x14ac:dyDescent="0.3">
      <c r="A355" s="5"/>
      <c r="B355" s="7"/>
      <c r="C355" s="7"/>
      <c r="D355" s="7"/>
      <c r="E355" s="7"/>
      <c r="F355" s="7"/>
      <c r="G355" s="7"/>
      <c r="H355" s="7"/>
      <c r="I355" s="7"/>
      <c r="J355" s="7"/>
      <c r="K355" s="7"/>
      <c r="L355" s="7"/>
      <c r="M355" s="7"/>
      <c r="N355" s="7"/>
      <c r="O355" s="7"/>
      <c r="P355" s="7"/>
      <c r="Q355" s="7"/>
      <c r="R355" s="7"/>
      <c r="S355" s="7"/>
      <c r="T355" s="7"/>
      <c r="U355" s="7"/>
      <c r="V355" s="7"/>
      <c r="W355" s="7"/>
    </row>
    <row r="356" spans="1:23" x14ac:dyDescent="0.3">
      <c r="A356" s="5"/>
      <c r="B356" s="7"/>
      <c r="C356" s="7"/>
      <c r="D356" s="7"/>
      <c r="E356" s="7"/>
      <c r="F356" s="7"/>
      <c r="G356" s="7"/>
      <c r="H356" s="7"/>
      <c r="I356" s="7"/>
      <c r="J356" s="7"/>
      <c r="K356" s="7"/>
      <c r="L356" s="7"/>
      <c r="M356" s="7"/>
      <c r="N356" s="7"/>
      <c r="O356" s="7"/>
      <c r="P356" s="7"/>
      <c r="Q356" s="7"/>
      <c r="R356" s="7"/>
      <c r="S356" s="7"/>
      <c r="T356" s="7"/>
      <c r="U356" s="7"/>
      <c r="V356" s="7"/>
      <c r="W356" s="7"/>
    </row>
    <row r="357" spans="1:23" x14ac:dyDescent="0.3">
      <c r="A357" s="5"/>
      <c r="B357" s="7"/>
      <c r="C357" s="7"/>
      <c r="D357" s="7"/>
      <c r="E357" s="7"/>
      <c r="F357" s="7"/>
      <c r="G357" s="7"/>
      <c r="H357" s="7"/>
      <c r="I357" s="7"/>
      <c r="J357" s="7"/>
      <c r="K357" s="7"/>
      <c r="L357" s="7"/>
      <c r="M357" s="7"/>
      <c r="N357" s="7"/>
      <c r="O357" s="7"/>
      <c r="P357" s="7"/>
      <c r="Q357" s="7"/>
      <c r="R357" s="7"/>
      <c r="S357" s="7"/>
      <c r="T357" s="7"/>
      <c r="U357" s="7"/>
      <c r="V357" s="7"/>
      <c r="W357" s="7"/>
    </row>
    <row r="358" spans="1:23" x14ac:dyDescent="0.3">
      <c r="A358" s="5"/>
      <c r="B358" s="7"/>
      <c r="C358" s="7"/>
      <c r="D358" s="7"/>
      <c r="E358" s="7"/>
      <c r="F358" s="7"/>
      <c r="G358" s="7"/>
      <c r="H358" s="7"/>
      <c r="I358" s="7"/>
      <c r="J358" s="7"/>
      <c r="K358" s="7"/>
      <c r="L358" s="7"/>
      <c r="M358" s="7"/>
      <c r="N358" s="7"/>
      <c r="O358" s="7"/>
      <c r="P358" s="7"/>
      <c r="Q358" s="7"/>
      <c r="R358" s="7"/>
      <c r="S358" s="7"/>
      <c r="T358" s="7"/>
      <c r="U358" s="7"/>
      <c r="V358" s="7"/>
      <c r="W358" s="7"/>
    </row>
    <row r="359" spans="1:23" x14ac:dyDescent="0.3">
      <c r="A359" s="5"/>
      <c r="B359" s="7"/>
      <c r="C359" s="7"/>
      <c r="D359" s="7"/>
      <c r="E359" s="7"/>
      <c r="F359" s="7"/>
      <c r="G359" s="7"/>
      <c r="H359" s="7"/>
      <c r="I359" s="7"/>
      <c r="J359" s="7"/>
      <c r="K359" s="7"/>
      <c r="L359" s="7"/>
      <c r="M359" s="7"/>
      <c r="N359" s="7"/>
      <c r="O359" s="7"/>
      <c r="P359" s="7"/>
      <c r="Q359" s="7"/>
      <c r="R359" s="7"/>
      <c r="S359" s="7"/>
      <c r="T359" s="7"/>
      <c r="U359" s="7"/>
      <c r="V359" s="7"/>
      <c r="W359" s="7"/>
    </row>
    <row r="360" spans="1:23" x14ac:dyDescent="0.3">
      <c r="A360" s="5"/>
      <c r="B360" s="7"/>
      <c r="C360" s="7"/>
      <c r="D360" s="7"/>
      <c r="E360" s="7"/>
      <c r="F360" s="7"/>
      <c r="G360" s="7"/>
      <c r="H360" s="7"/>
      <c r="I360" s="7"/>
      <c r="J360" s="7"/>
      <c r="K360" s="7"/>
      <c r="L360" s="7"/>
      <c r="M360" s="7"/>
      <c r="N360" s="7"/>
      <c r="O360" s="7"/>
      <c r="P360" s="7"/>
      <c r="Q360" s="7"/>
      <c r="R360" s="7"/>
      <c r="S360" s="7"/>
      <c r="T360" s="7"/>
      <c r="U360" s="7"/>
      <c r="V360" s="7"/>
      <c r="W360" s="7"/>
    </row>
    <row r="361" spans="1:23" x14ac:dyDescent="0.3">
      <c r="A361" s="5"/>
      <c r="B361" s="7"/>
      <c r="C361" s="7"/>
      <c r="D361" s="7"/>
      <c r="E361" s="7"/>
      <c r="F361" s="7"/>
      <c r="G361" s="7"/>
      <c r="H361" s="7"/>
      <c r="I361" s="7"/>
      <c r="J361" s="7"/>
      <c r="K361" s="7"/>
      <c r="L361" s="7"/>
      <c r="M361" s="7"/>
      <c r="N361" s="7"/>
      <c r="O361" s="7"/>
      <c r="P361" s="7"/>
      <c r="Q361" s="7"/>
      <c r="R361" s="7"/>
      <c r="S361" s="7"/>
      <c r="T361" s="7"/>
      <c r="U361" s="7"/>
      <c r="V361" s="7"/>
      <c r="W361" s="7"/>
    </row>
    <row r="362" spans="1:23" x14ac:dyDescent="0.3">
      <c r="A362" s="5"/>
      <c r="B362" s="7"/>
      <c r="C362" s="7"/>
      <c r="D362" s="7"/>
      <c r="E362" s="7"/>
      <c r="F362" s="7"/>
      <c r="G362" s="7"/>
      <c r="H362" s="7"/>
      <c r="I362" s="7"/>
      <c r="J362" s="7"/>
      <c r="K362" s="7"/>
      <c r="L362" s="7"/>
      <c r="M362" s="7"/>
      <c r="N362" s="7"/>
      <c r="O362" s="7"/>
      <c r="P362" s="7"/>
      <c r="Q362" s="7"/>
      <c r="R362" s="7"/>
      <c r="S362" s="7"/>
      <c r="T362" s="7"/>
      <c r="U362" s="7"/>
      <c r="V362" s="7"/>
      <c r="W362" s="7"/>
    </row>
    <row r="363" spans="1:23" x14ac:dyDescent="0.3">
      <c r="A363" s="5"/>
      <c r="B363" s="7"/>
      <c r="C363" s="7"/>
      <c r="D363" s="7"/>
      <c r="E363" s="7"/>
      <c r="F363" s="7"/>
      <c r="G363" s="7"/>
      <c r="H363" s="7"/>
      <c r="I363" s="7"/>
      <c r="J363" s="7"/>
      <c r="K363" s="7"/>
      <c r="L363" s="7"/>
      <c r="M363" s="7"/>
      <c r="N363" s="7"/>
      <c r="O363" s="7"/>
      <c r="P363" s="7"/>
      <c r="Q363" s="7"/>
      <c r="R363" s="7"/>
      <c r="S363" s="7"/>
      <c r="T363" s="7"/>
      <c r="U363" s="7"/>
      <c r="V363" s="7"/>
      <c r="W363" s="7"/>
    </row>
    <row r="364" spans="1:23" x14ac:dyDescent="0.3">
      <c r="A364" s="5"/>
      <c r="B364" s="7"/>
      <c r="C364" s="7"/>
      <c r="D364" s="7"/>
      <c r="E364" s="7"/>
      <c r="F364" s="7"/>
      <c r="G364" s="7"/>
      <c r="H364" s="7"/>
      <c r="I364" s="7"/>
      <c r="J364" s="7"/>
      <c r="K364" s="7"/>
      <c r="L364" s="7"/>
      <c r="M364" s="7"/>
      <c r="N364" s="7"/>
      <c r="O364" s="7"/>
      <c r="P364" s="7"/>
      <c r="Q364" s="7"/>
      <c r="R364" s="7"/>
      <c r="S364" s="7"/>
      <c r="T364" s="7"/>
      <c r="U364" s="7"/>
      <c r="V364" s="7"/>
      <c r="W364" s="7"/>
    </row>
    <row r="365" spans="1:23" x14ac:dyDescent="0.3">
      <c r="A365" s="5"/>
      <c r="B365" s="7"/>
      <c r="C365" s="7"/>
      <c r="D365" s="7"/>
      <c r="E365" s="7"/>
      <c r="F365" s="7"/>
      <c r="G365" s="7"/>
      <c r="H365" s="7"/>
      <c r="I365" s="7"/>
      <c r="J365" s="7"/>
      <c r="K365" s="7"/>
      <c r="L365" s="7"/>
      <c r="M365" s="7"/>
      <c r="N365" s="7"/>
      <c r="O365" s="7"/>
      <c r="P365" s="7"/>
      <c r="Q365" s="7"/>
      <c r="R365" s="7"/>
      <c r="S365" s="7"/>
      <c r="T365" s="7"/>
      <c r="U365" s="7"/>
      <c r="V365" s="7"/>
      <c r="W365" s="7"/>
    </row>
    <row r="366" spans="1:23" x14ac:dyDescent="0.3">
      <c r="A366" s="5"/>
      <c r="B366" s="7"/>
      <c r="C366" s="7"/>
      <c r="D366" s="7"/>
      <c r="E366" s="7"/>
      <c r="F366" s="7"/>
      <c r="G366" s="7"/>
      <c r="H366" s="7"/>
      <c r="I366" s="7"/>
      <c r="J366" s="7"/>
      <c r="K366" s="7"/>
      <c r="L366" s="7"/>
      <c r="M366" s="7"/>
      <c r="N366" s="7"/>
      <c r="O366" s="7"/>
      <c r="P366" s="7"/>
      <c r="Q366" s="7"/>
      <c r="R366" s="7"/>
      <c r="S366" s="7"/>
      <c r="T366" s="7"/>
      <c r="U366" s="7"/>
      <c r="V366" s="7"/>
      <c r="W366" s="7"/>
    </row>
    <row r="367" spans="1:23" x14ac:dyDescent="0.3">
      <c r="A367" s="5"/>
      <c r="B367" s="7"/>
      <c r="C367" s="7"/>
      <c r="D367" s="7"/>
      <c r="E367" s="7"/>
      <c r="F367" s="7"/>
      <c r="G367" s="7"/>
      <c r="H367" s="7"/>
      <c r="I367" s="7"/>
      <c r="J367" s="7"/>
      <c r="K367" s="7"/>
      <c r="L367" s="7"/>
      <c r="M367" s="7"/>
      <c r="N367" s="7"/>
      <c r="O367" s="7"/>
      <c r="P367" s="7"/>
      <c r="Q367" s="7"/>
      <c r="R367" s="7"/>
      <c r="S367" s="7"/>
      <c r="T367" s="7"/>
      <c r="U367" s="7"/>
      <c r="V367" s="7"/>
      <c r="W367" s="7"/>
    </row>
    <row r="368" spans="1:23" x14ac:dyDescent="0.3">
      <c r="A368" s="5"/>
      <c r="B368" s="7"/>
      <c r="C368" s="7"/>
      <c r="D368" s="7"/>
      <c r="E368" s="7"/>
      <c r="F368" s="7"/>
      <c r="G368" s="7"/>
      <c r="H368" s="7"/>
      <c r="I368" s="7"/>
      <c r="J368" s="7"/>
      <c r="K368" s="7"/>
      <c r="L368" s="7"/>
      <c r="M368" s="7"/>
      <c r="N368" s="7"/>
      <c r="O368" s="7"/>
      <c r="P368" s="7"/>
      <c r="Q368" s="7"/>
      <c r="R368" s="7"/>
      <c r="S368" s="7"/>
      <c r="T368" s="7"/>
      <c r="U368" s="7"/>
      <c r="V368" s="7"/>
      <c r="W368" s="7"/>
    </row>
    <row r="369" spans="1:23" x14ac:dyDescent="0.3">
      <c r="A369" s="5"/>
      <c r="B369" s="7"/>
      <c r="C369" s="7"/>
      <c r="D369" s="7"/>
      <c r="E369" s="7"/>
      <c r="F369" s="7"/>
      <c r="G369" s="7"/>
      <c r="H369" s="7"/>
      <c r="I369" s="7"/>
      <c r="J369" s="7"/>
      <c r="K369" s="7"/>
      <c r="L369" s="7"/>
      <c r="M369" s="7"/>
      <c r="N369" s="7"/>
      <c r="O369" s="7"/>
      <c r="P369" s="7"/>
      <c r="Q369" s="7"/>
      <c r="R369" s="7"/>
      <c r="S369" s="7"/>
      <c r="T369" s="7"/>
      <c r="U369" s="7"/>
      <c r="V369" s="7"/>
      <c r="W369" s="7"/>
    </row>
    <row r="370" spans="1:23" x14ac:dyDescent="0.3">
      <c r="A370" s="5"/>
      <c r="B370" s="7"/>
      <c r="C370" s="7"/>
      <c r="D370" s="7"/>
      <c r="E370" s="7"/>
      <c r="F370" s="7"/>
      <c r="G370" s="7"/>
      <c r="H370" s="7"/>
      <c r="I370" s="7"/>
      <c r="J370" s="7"/>
      <c r="K370" s="7"/>
      <c r="L370" s="7"/>
      <c r="M370" s="7"/>
      <c r="N370" s="7"/>
      <c r="O370" s="7"/>
      <c r="P370" s="7"/>
      <c r="Q370" s="7"/>
      <c r="R370" s="7"/>
      <c r="S370" s="7"/>
      <c r="T370" s="7"/>
      <c r="U370" s="7"/>
      <c r="V370" s="7"/>
      <c r="W370" s="7"/>
    </row>
    <row r="371" spans="1:23" x14ac:dyDescent="0.3">
      <c r="A371" s="5"/>
      <c r="B371" s="7"/>
      <c r="C371" s="7"/>
      <c r="D371" s="7"/>
      <c r="E371" s="7"/>
      <c r="F371" s="7"/>
      <c r="G371" s="7"/>
      <c r="H371" s="7"/>
      <c r="I371" s="7"/>
      <c r="J371" s="7"/>
      <c r="K371" s="7"/>
      <c r="L371" s="7"/>
      <c r="M371" s="7"/>
      <c r="N371" s="7"/>
      <c r="O371" s="7"/>
      <c r="P371" s="7"/>
      <c r="Q371" s="7"/>
      <c r="R371" s="7"/>
      <c r="S371" s="7"/>
      <c r="T371" s="7"/>
      <c r="U371" s="7"/>
      <c r="V371" s="7"/>
      <c r="W371" s="7"/>
    </row>
    <row r="372" spans="1:23" x14ac:dyDescent="0.3">
      <c r="A372" s="5"/>
      <c r="B372" s="7"/>
      <c r="C372" s="7"/>
      <c r="D372" s="7"/>
      <c r="E372" s="7"/>
      <c r="F372" s="7"/>
      <c r="G372" s="7"/>
      <c r="H372" s="7"/>
      <c r="I372" s="7"/>
      <c r="J372" s="7"/>
      <c r="K372" s="7"/>
      <c r="L372" s="7"/>
      <c r="M372" s="7"/>
      <c r="N372" s="7"/>
      <c r="O372" s="7"/>
      <c r="P372" s="7"/>
      <c r="Q372" s="7"/>
      <c r="R372" s="7"/>
      <c r="S372" s="7"/>
      <c r="T372" s="7"/>
      <c r="U372" s="7"/>
      <c r="V372" s="7"/>
      <c r="W372" s="7"/>
    </row>
    <row r="373" spans="1:23" x14ac:dyDescent="0.3">
      <c r="A373" s="5"/>
      <c r="B373" s="7"/>
      <c r="C373" s="7"/>
      <c r="D373" s="7"/>
      <c r="E373" s="7"/>
      <c r="F373" s="7"/>
      <c r="G373" s="7"/>
      <c r="H373" s="7"/>
      <c r="I373" s="7"/>
      <c r="J373" s="7"/>
      <c r="K373" s="7"/>
      <c r="L373" s="7"/>
      <c r="M373" s="7"/>
      <c r="N373" s="7"/>
      <c r="O373" s="7"/>
      <c r="P373" s="7"/>
      <c r="Q373" s="7"/>
      <c r="R373" s="7"/>
      <c r="S373" s="7"/>
      <c r="T373" s="7"/>
      <c r="U373" s="7"/>
      <c r="V373" s="7"/>
      <c r="W373" s="7"/>
    </row>
    <row r="374" spans="1:23" x14ac:dyDescent="0.3">
      <c r="A374" s="5"/>
      <c r="B374" s="7"/>
      <c r="C374" s="7"/>
      <c r="D374" s="7"/>
      <c r="E374" s="7"/>
      <c r="F374" s="7"/>
      <c r="G374" s="7"/>
      <c r="H374" s="7"/>
      <c r="I374" s="7"/>
      <c r="J374" s="7"/>
      <c r="K374" s="7"/>
      <c r="L374" s="7"/>
      <c r="M374" s="7"/>
      <c r="N374" s="7"/>
      <c r="O374" s="7"/>
      <c r="P374" s="7"/>
      <c r="Q374" s="7"/>
      <c r="R374" s="7"/>
      <c r="S374" s="7"/>
      <c r="T374" s="7"/>
      <c r="U374" s="7"/>
      <c r="V374" s="7"/>
      <c r="W374" s="7"/>
    </row>
    <row r="375" spans="1:23" x14ac:dyDescent="0.3">
      <c r="A375" s="5"/>
      <c r="B375" s="7"/>
      <c r="C375" s="7"/>
      <c r="D375" s="7"/>
      <c r="E375" s="7"/>
      <c r="F375" s="7"/>
      <c r="G375" s="7"/>
      <c r="H375" s="7"/>
      <c r="I375" s="7"/>
      <c r="J375" s="7"/>
      <c r="K375" s="7"/>
      <c r="L375" s="7"/>
      <c r="M375" s="7"/>
      <c r="N375" s="7"/>
      <c r="O375" s="7"/>
      <c r="P375" s="7"/>
      <c r="Q375" s="7"/>
      <c r="R375" s="7"/>
      <c r="S375" s="7"/>
      <c r="T375" s="7"/>
      <c r="U375" s="7"/>
      <c r="V375" s="7"/>
      <c r="W375" s="7"/>
    </row>
    <row r="376" spans="1:23" x14ac:dyDescent="0.3">
      <c r="A376" s="5"/>
      <c r="B376" s="7"/>
      <c r="C376" s="7"/>
      <c r="D376" s="7"/>
      <c r="E376" s="7"/>
      <c r="F376" s="7"/>
      <c r="G376" s="7"/>
      <c r="H376" s="7"/>
      <c r="I376" s="7"/>
      <c r="J376" s="7"/>
      <c r="K376" s="7"/>
      <c r="L376" s="7"/>
      <c r="M376" s="7"/>
      <c r="N376" s="7"/>
      <c r="O376" s="7"/>
      <c r="P376" s="7"/>
      <c r="Q376" s="7"/>
      <c r="R376" s="7"/>
      <c r="S376" s="7"/>
      <c r="T376" s="7"/>
      <c r="U376" s="7"/>
      <c r="V376" s="7"/>
      <c r="W376" s="7"/>
    </row>
    <row r="377" spans="1:23" x14ac:dyDescent="0.3">
      <c r="A377" s="5"/>
      <c r="B377" s="7"/>
      <c r="C377" s="7"/>
      <c r="D377" s="7"/>
      <c r="E377" s="7"/>
      <c r="F377" s="7"/>
      <c r="G377" s="7"/>
      <c r="H377" s="7"/>
      <c r="I377" s="7"/>
      <c r="J377" s="7"/>
      <c r="K377" s="7"/>
      <c r="L377" s="7"/>
      <c r="M377" s="7"/>
      <c r="N377" s="7"/>
      <c r="O377" s="7"/>
      <c r="P377" s="7"/>
      <c r="Q377" s="7"/>
      <c r="R377" s="7"/>
      <c r="S377" s="7"/>
      <c r="T377" s="7"/>
      <c r="U377" s="7"/>
      <c r="V377" s="7"/>
      <c r="W377" s="7"/>
    </row>
    <row r="378" spans="1:23" x14ac:dyDescent="0.3">
      <c r="A378" s="5"/>
      <c r="B378" s="7"/>
      <c r="C378" s="7"/>
      <c r="D378" s="7"/>
      <c r="E378" s="7"/>
      <c r="F378" s="7"/>
      <c r="G378" s="7"/>
      <c r="H378" s="7"/>
      <c r="I378" s="7"/>
      <c r="J378" s="7"/>
      <c r="K378" s="7"/>
      <c r="L378" s="7"/>
      <c r="M378" s="7"/>
      <c r="N378" s="7"/>
      <c r="O378" s="7"/>
      <c r="P378" s="7"/>
      <c r="Q378" s="7"/>
      <c r="R378" s="7"/>
      <c r="S378" s="7"/>
      <c r="T378" s="7"/>
      <c r="U378" s="7"/>
      <c r="V378" s="7"/>
      <c r="W378" s="7"/>
    </row>
    <row r="379" spans="1:23" x14ac:dyDescent="0.3">
      <c r="A379" s="5"/>
      <c r="B379" s="7"/>
      <c r="C379" s="7"/>
      <c r="D379" s="7"/>
      <c r="E379" s="7"/>
      <c r="F379" s="7"/>
      <c r="G379" s="7"/>
      <c r="H379" s="7"/>
      <c r="I379" s="7"/>
      <c r="J379" s="7"/>
      <c r="K379" s="7"/>
      <c r="L379" s="7"/>
      <c r="M379" s="7"/>
      <c r="N379" s="7"/>
      <c r="O379" s="7"/>
      <c r="P379" s="7"/>
      <c r="Q379" s="7"/>
      <c r="R379" s="7"/>
      <c r="S379" s="7"/>
      <c r="T379" s="7"/>
      <c r="U379" s="7"/>
      <c r="V379" s="7"/>
      <c r="W379" s="7"/>
    </row>
    <row r="380" spans="1:23" x14ac:dyDescent="0.3">
      <c r="A380" s="5"/>
      <c r="B380" s="7"/>
      <c r="C380" s="7"/>
      <c r="D380" s="7"/>
      <c r="E380" s="7"/>
      <c r="F380" s="7"/>
      <c r="G380" s="7"/>
      <c r="H380" s="7"/>
      <c r="I380" s="7"/>
      <c r="J380" s="7"/>
      <c r="K380" s="7"/>
      <c r="L380" s="7"/>
      <c r="M380" s="7"/>
      <c r="N380" s="7"/>
      <c r="O380" s="7"/>
      <c r="P380" s="7"/>
      <c r="Q380" s="7"/>
      <c r="R380" s="7"/>
      <c r="S380" s="7"/>
      <c r="T380" s="7"/>
      <c r="U380" s="7"/>
      <c r="V380" s="7"/>
      <c r="W380" s="7"/>
    </row>
    <row r="381" spans="1:23" x14ac:dyDescent="0.3">
      <c r="A381" s="5"/>
      <c r="B381" s="7"/>
      <c r="C381" s="7"/>
      <c r="D381" s="7"/>
      <c r="E381" s="7"/>
      <c r="F381" s="7"/>
      <c r="G381" s="7"/>
      <c r="H381" s="7"/>
      <c r="I381" s="7"/>
      <c r="J381" s="7"/>
      <c r="K381" s="7"/>
      <c r="L381" s="7"/>
      <c r="M381" s="7"/>
      <c r="N381" s="7"/>
      <c r="O381" s="7"/>
      <c r="P381" s="7"/>
      <c r="Q381" s="7"/>
      <c r="R381" s="7"/>
      <c r="S381" s="7"/>
      <c r="T381" s="7"/>
      <c r="U381" s="7"/>
      <c r="V381" s="7"/>
      <c r="W381" s="7"/>
    </row>
    <row r="382" spans="1:23" x14ac:dyDescent="0.3">
      <c r="A382" s="5"/>
      <c r="B382" s="7"/>
      <c r="C382" s="7"/>
      <c r="D382" s="7"/>
      <c r="E382" s="7"/>
      <c r="F382" s="7"/>
      <c r="G382" s="7"/>
      <c r="H382" s="7"/>
      <c r="I382" s="7"/>
      <c r="J382" s="7"/>
      <c r="K382" s="7"/>
      <c r="L382" s="7"/>
      <c r="M382" s="7"/>
      <c r="N382" s="7"/>
      <c r="O382" s="7"/>
      <c r="P382" s="7"/>
      <c r="Q382" s="7"/>
      <c r="R382" s="7"/>
      <c r="S382" s="7"/>
      <c r="T382" s="7"/>
      <c r="U382" s="7"/>
      <c r="V382" s="7"/>
      <c r="W382" s="7"/>
    </row>
    <row r="383" spans="1:23" x14ac:dyDescent="0.3">
      <c r="A383" s="5"/>
      <c r="B383" s="7"/>
      <c r="C383" s="7"/>
      <c r="D383" s="7"/>
      <c r="E383" s="7"/>
      <c r="F383" s="7"/>
      <c r="G383" s="7"/>
      <c r="H383" s="7"/>
      <c r="I383" s="7"/>
      <c r="J383" s="7"/>
      <c r="K383" s="7"/>
      <c r="L383" s="7"/>
      <c r="M383" s="7"/>
      <c r="N383" s="7"/>
      <c r="O383" s="7"/>
      <c r="P383" s="7"/>
      <c r="Q383" s="7"/>
      <c r="R383" s="7"/>
      <c r="S383" s="7"/>
      <c r="T383" s="7"/>
      <c r="U383" s="7"/>
      <c r="V383" s="7"/>
      <c r="W383" s="7"/>
    </row>
    <row r="384" spans="1:23" x14ac:dyDescent="0.3">
      <c r="A384" s="5"/>
      <c r="B384" s="7"/>
      <c r="C384" s="7"/>
      <c r="D384" s="7"/>
      <c r="E384" s="7"/>
      <c r="F384" s="7"/>
      <c r="G384" s="7"/>
      <c r="H384" s="7"/>
      <c r="I384" s="7"/>
      <c r="J384" s="7"/>
      <c r="K384" s="7"/>
      <c r="L384" s="7"/>
      <c r="M384" s="7"/>
      <c r="N384" s="7"/>
      <c r="O384" s="7"/>
      <c r="P384" s="7"/>
      <c r="Q384" s="7"/>
      <c r="R384" s="7"/>
      <c r="S384" s="7"/>
      <c r="T384" s="7"/>
      <c r="U384" s="7"/>
      <c r="V384" s="7"/>
      <c r="W384" s="7"/>
    </row>
    <row r="385" spans="1:23" x14ac:dyDescent="0.3">
      <c r="A385" s="5"/>
      <c r="B385" s="7"/>
      <c r="C385" s="7"/>
      <c r="D385" s="7"/>
      <c r="E385" s="7"/>
      <c r="F385" s="7"/>
      <c r="G385" s="7"/>
      <c r="H385" s="7"/>
      <c r="I385" s="7"/>
      <c r="J385" s="7"/>
      <c r="K385" s="7"/>
      <c r="L385" s="7"/>
      <c r="M385" s="7"/>
      <c r="N385" s="7"/>
      <c r="O385" s="7"/>
      <c r="P385" s="7"/>
      <c r="Q385" s="7"/>
      <c r="R385" s="7"/>
      <c r="S385" s="7"/>
      <c r="T385" s="7"/>
      <c r="U385" s="7"/>
      <c r="V385" s="7"/>
      <c r="W385" s="7"/>
    </row>
    <row r="386" spans="1:23" x14ac:dyDescent="0.3">
      <c r="A386" s="5"/>
      <c r="B386" s="7"/>
      <c r="C386" s="7"/>
      <c r="D386" s="7"/>
      <c r="E386" s="7"/>
      <c r="F386" s="7"/>
      <c r="G386" s="7"/>
      <c r="H386" s="7"/>
      <c r="I386" s="7"/>
      <c r="J386" s="7"/>
      <c r="K386" s="7"/>
      <c r="L386" s="7"/>
      <c r="M386" s="7"/>
      <c r="N386" s="7"/>
      <c r="O386" s="7"/>
      <c r="P386" s="7"/>
      <c r="Q386" s="7"/>
      <c r="R386" s="7"/>
      <c r="S386" s="7"/>
      <c r="T386" s="7"/>
      <c r="U386" s="7"/>
      <c r="V386" s="7"/>
      <c r="W386" s="7"/>
    </row>
    <row r="387" spans="1:23" x14ac:dyDescent="0.3">
      <c r="A387" s="5"/>
      <c r="B387" s="7"/>
      <c r="C387" s="7"/>
      <c r="D387" s="7"/>
      <c r="E387" s="7"/>
      <c r="F387" s="7"/>
      <c r="G387" s="7"/>
      <c r="H387" s="7"/>
      <c r="I387" s="7"/>
      <c r="J387" s="7"/>
      <c r="K387" s="7"/>
      <c r="L387" s="7"/>
      <c r="M387" s="7"/>
      <c r="N387" s="7"/>
      <c r="O387" s="7"/>
      <c r="P387" s="7"/>
      <c r="Q387" s="7"/>
      <c r="R387" s="7"/>
      <c r="S387" s="7"/>
      <c r="T387" s="7"/>
      <c r="U387" s="7"/>
      <c r="V387" s="7"/>
      <c r="W387" s="7"/>
    </row>
    <row r="388" spans="1:23" x14ac:dyDescent="0.3">
      <c r="A388" s="5"/>
      <c r="B388" s="7"/>
      <c r="C388" s="7"/>
      <c r="D388" s="7"/>
      <c r="E388" s="7"/>
      <c r="F388" s="7"/>
      <c r="G388" s="7"/>
      <c r="H388" s="7"/>
      <c r="I388" s="7"/>
      <c r="J388" s="7"/>
      <c r="K388" s="7"/>
      <c r="L388" s="7"/>
      <c r="M388" s="7"/>
      <c r="N388" s="7"/>
      <c r="O388" s="7"/>
      <c r="P388" s="7"/>
      <c r="Q388" s="7"/>
      <c r="R388" s="7"/>
      <c r="S388" s="7"/>
      <c r="T388" s="7"/>
      <c r="U388" s="7"/>
      <c r="V388" s="7"/>
      <c r="W388" s="7"/>
    </row>
    <row r="389" spans="1:23" x14ac:dyDescent="0.3">
      <c r="A389" s="5"/>
      <c r="B389" s="7"/>
      <c r="C389" s="7"/>
      <c r="D389" s="7"/>
      <c r="E389" s="7"/>
      <c r="F389" s="7"/>
      <c r="G389" s="7"/>
      <c r="H389" s="7"/>
      <c r="I389" s="7"/>
      <c r="J389" s="7"/>
      <c r="K389" s="7"/>
      <c r="L389" s="7"/>
      <c r="M389" s="7"/>
      <c r="N389" s="7"/>
      <c r="O389" s="7"/>
      <c r="P389" s="7"/>
      <c r="Q389" s="7"/>
      <c r="R389" s="7"/>
      <c r="S389" s="7"/>
      <c r="T389" s="7"/>
      <c r="U389" s="7"/>
      <c r="V389" s="7"/>
      <c r="W389" s="7"/>
    </row>
    <row r="390" spans="1:23" x14ac:dyDescent="0.3">
      <c r="A390" s="5"/>
      <c r="B390" s="7"/>
      <c r="C390" s="7"/>
      <c r="D390" s="7"/>
      <c r="E390" s="7"/>
      <c r="F390" s="7"/>
      <c r="G390" s="7"/>
      <c r="H390" s="7"/>
      <c r="I390" s="7"/>
      <c r="J390" s="7"/>
      <c r="K390" s="7"/>
      <c r="L390" s="7"/>
      <c r="M390" s="7"/>
      <c r="N390" s="7"/>
      <c r="O390" s="7"/>
      <c r="P390" s="7"/>
      <c r="Q390" s="7"/>
      <c r="R390" s="7"/>
      <c r="S390" s="7"/>
      <c r="T390" s="7"/>
      <c r="U390" s="7"/>
      <c r="V390" s="7"/>
      <c r="W390" s="7"/>
    </row>
    <row r="391" spans="1:23" x14ac:dyDescent="0.3">
      <c r="A391" s="5"/>
      <c r="B391" s="7"/>
      <c r="C391" s="7"/>
      <c r="D391" s="7"/>
      <c r="E391" s="7"/>
      <c r="F391" s="7"/>
      <c r="G391" s="7"/>
      <c r="H391" s="7"/>
      <c r="I391" s="7"/>
      <c r="J391" s="7"/>
      <c r="K391" s="7"/>
      <c r="L391" s="7"/>
      <c r="M391" s="7"/>
      <c r="N391" s="7"/>
      <c r="O391" s="7"/>
      <c r="P391" s="7"/>
      <c r="Q391" s="7"/>
      <c r="R391" s="7"/>
      <c r="S391" s="7"/>
      <c r="T391" s="7"/>
      <c r="U391" s="7"/>
      <c r="V391" s="7"/>
      <c r="W391" s="7"/>
    </row>
    <row r="392" spans="1:23" x14ac:dyDescent="0.3">
      <c r="A392" s="5"/>
      <c r="B392" s="7"/>
      <c r="C392" s="7"/>
      <c r="D392" s="7"/>
      <c r="E392" s="7"/>
      <c r="F392" s="7"/>
      <c r="G392" s="7"/>
      <c r="H392" s="7"/>
      <c r="I392" s="7"/>
      <c r="J392" s="7"/>
      <c r="K392" s="7"/>
      <c r="L392" s="7"/>
      <c r="M392" s="7"/>
      <c r="N392" s="7"/>
      <c r="O392" s="7"/>
      <c r="P392" s="7"/>
      <c r="Q392" s="7"/>
      <c r="R392" s="7"/>
      <c r="S392" s="7"/>
      <c r="T392" s="7"/>
      <c r="U392" s="7"/>
      <c r="V392" s="7"/>
      <c r="W392" s="7"/>
    </row>
    <row r="393" spans="1:23" x14ac:dyDescent="0.3">
      <c r="A393" s="5"/>
      <c r="B393" s="7"/>
      <c r="C393" s="7"/>
      <c r="D393" s="7"/>
      <c r="E393" s="7"/>
      <c r="F393" s="7"/>
      <c r="G393" s="7"/>
      <c r="H393" s="7"/>
      <c r="I393" s="7"/>
      <c r="J393" s="7"/>
      <c r="K393" s="7"/>
      <c r="L393" s="7"/>
      <c r="M393" s="7"/>
      <c r="N393" s="7"/>
      <c r="O393" s="7"/>
      <c r="P393" s="7"/>
      <c r="Q393" s="7"/>
      <c r="R393" s="7"/>
      <c r="S393" s="7"/>
      <c r="T393" s="7"/>
      <c r="U393" s="7"/>
      <c r="V393" s="7"/>
      <c r="W393" s="7"/>
    </row>
    <row r="394" spans="1:23" x14ac:dyDescent="0.3">
      <c r="A394" s="5"/>
      <c r="B394" s="7"/>
      <c r="C394" s="7"/>
      <c r="D394" s="7"/>
      <c r="E394" s="7"/>
      <c r="F394" s="7"/>
      <c r="G394" s="7"/>
      <c r="H394" s="7"/>
      <c r="I394" s="7"/>
      <c r="J394" s="7"/>
      <c r="K394" s="7"/>
      <c r="L394" s="7"/>
      <c r="M394" s="7"/>
      <c r="N394" s="7"/>
      <c r="O394" s="7"/>
      <c r="P394" s="7"/>
      <c r="Q394" s="7"/>
      <c r="R394" s="7"/>
      <c r="S394" s="7"/>
      <c r="T394" s="7"/>
      <c r="U394" s="7"/>
      <c r="V394" s="7"/>
      <c r="W394" s="7"/>
    </row>
    <row r="395" spans="1:23" x14ac:dyDescent="0.3">
      <c r="A395" s="5"/>
      <c r="B395" s="7"/>
      <c r="C395" s="7"/>
      <c r="D395" s="7"/>
      <c r="E395" s="7"/>
      <c r="F395" s="7"/>
      <c r="G395" s="7"/>
      <c r="H395" s="7"/>
      <c r="I395" s="7"/>
      <c r="J395" s="7"/>
      <c r="K395" s="7"/>
      <c r="L395" s="7"/>
      <c r="M395" s="7"/>
      <c r="N395" s="7"/>
      <c r="O395" s="7"/>
      <c r="P395" s="7"/>
      <c r="Q395" s="7"/>
      <c r="R395" s="7"/>
      <c r="S395" s="7"/>
      <c r="T395" s="7"/>
      <c r="U395" s="7"/>
      <c r="V395" s="7"/>
      <c r="W395" s="7"/>
    </row>
    <row r="396" spans="1:23" x14ac:dyDescent="0.3">
      <c r="A396" s="5"/>
      <c r="B396" s="7"/>
      <c r="C396" s="7"/>
      <c r="D396" s="7"/>
      <c r="E396" s="7"/>
      <c r="F396" s="7"/>
      <c r="G396" s="7"/>
      <c r="H396" s="7"/>
      <c r="I396" s="7"/>
      <c r="J396" s="7"/>
      <c r="K396" s="7"/>
      <c r="L396" s="7"/>
      <c r="M396" s="7"/>
      <c r="N396" s="7"/>
      <c r="O396" s="7"/>
      <c r="P396" s="7"/>
      <c r="Q396" s="7"/>
      <c r="R396" s="7"/>
      <c r="S396" s="7"/>
      <c r="T396" s="7"/>
      <c r="U396" s="7"/>
      <c r="V396" s="7"/>
      <c r="W396" s="7"/>
    </row>
    <row r="397" spans="1:23" x14ac:dyDescent="0.3">
      <c r="A397" s="5"/>
      <c r="B397" s="7"/>
      <c r="C397" s="7"/>
      <c r="D397" s="7"/>
      <c r="E397" s="7"/>
      <c r="F397" s="7"/>
      <c r="G397" s="7"/>
      <c r="H397" s="7"/>
      <c r="I397" s="7"/>
      <c r="J397" s="7"/>
      <c r="K397" s="7"/>
      <c r="L397" s="7"/>
      <c r="M397" s="7"/>
      <c r="N397" s="7"/>
      <c r="O397" s="7"/>
      <c r="P397" s="7"/>
      <c r="Q397" s="7"/>
      <c r="R397" s="7"/>
      <c r="S397" s="7"/>
      <c r="T397" s="7"/>
      <c r="U397" s="7"/>
      <c r="V397" s="7"/>
      <c r="W397" s="7"/>
    </row>
    <row r="398" spans="1:23" x14ac:dyDescent="0.3">
      <c r="A398" s="5"/>
      <c r="B398" s="7"/>
      <c r="C398" s="7"/>
      <c r="D398" s="7"/>
      <c r="E398" s="7"/>
      <c r="F398" s="7"/>
      <c r="G398" s="7"/>
      <c r="H398" s="7"/>
      <c r="I398" s="7"/>
      <c r="J398" s="7"/>
      <c r="K398" s="7"/>
      <c r="L398" s="7"/>
      <c r="M398" s="7"/>
      <c r="N398" s="7"/>
      <c r="O398" s="7"/>
      <c r="P398" s="7"/>
      <c r="Q398" s="7"/>
      <c r="R398" s="7"/>
      <c r="S398" s="7"/>
      <c r="T398" s="7"/>
      <c r="U398" s="7"/>
      <c r="V398" s="7"/>
      <c r="W398" s="7"/>
    </row>
    <row r="399" spans="1:23" x14ac:dyDescent="0.3">
      <c r="A399" s="5"/>
      <c r="B399" s="7"/>
      <c r="C399" s="7"/>
      <c r="D399" s="7"/>
      <c r="E399" s="7"/>
      <c r="F399" s="7"/>
      <c r="G399" s="7"/>
      <c r="H399" s="7"/>
      <c r="I399" s="7"/>
      <c r="J399" s="7"/>
      <c r="K399" s="7"/>
      <c r="L399" s="7"/>
      <c r="M399" s="7"/>
      <c r="N399" s="7"/>
      <c r="O399" s="7"/>
      <c r="P399" s="7"/>
      <c r="Q399" s="7"/>
      <c r="R399" s="7"/>
      <c r="S399" s="7"/>
      <c r="T399" s="7"/>
      <c r="U399" s="7"/>
      <c r="V399" s="7"/>
      <c r="W399" s="7"/>
    </row>
    <row r="400" spans="1:23" x14ac:dyDescent="0.3">
      <c r="A400" s="5"/>
      <c r="B400" s="7"/>
      <c r="C400" s="7"/>
      <c r="D400" s="7"/>
      <c r="E400" s="7"/>
      <c r="F400" s="7"/>
      <c r="G400" s="7"/>
      <c r="H400" s="7"/>
      <c r="I400" s="7"/>
      <c r="J400" s="7"/>
      <c r="K400" s="7"/>
      <c r="L400" s="7"/>
      <c r="M400" s="7"/>
      <c r="N400" s="7"/>
      <c r="O400" s="7"/>
      <c r="P400" s="7"/>
      <c r="Q400" s="7"/>
      <c r="R400" s="7"/>
      <c r="S400" s="7"/>
      <c r="T400" s="7"/>
      <c r="U400" s="7"/>
      <c r="V400" s="7"/>
      <c r="W400" s="7"/>
    </row>
    <row r="401" spans="1:23" x14ac:dyDescent="0.3">
      <c r="A401" s="5"/>
      <c r="B401" s="7"/>
      <c r="C401" s="7"/>
      <c r="D401" s="7"/>
      <c r="E401" s="7"/>
      <c r="F401" s="7"/>
      <c r="G401" s="7"/>
      <c r="H401" s="7"/>
      <c r="I401" s="7"/>
      <c r="J401" s="7"/>
      <c r="K401" s="7"/>
      <c r="L401" s="7"/>
      <c r="M401" s="7"/>
      <c r="N401" s="7"/>
      <c r="O401" s="7"/>
      <c r="P401" s="7"/>
      <c r="Q401" s="7"/>
      <c r="R401" s="7"/>
      <c r="S401" s="7"/>
      <c r="T401" s="7"/>
      <c r="U401" s="7"/>
      <c r="V401" s="7"/>
      <c r="W401" s="7"/>
    </row>
    <row r="402" spans="1:23" x14ac:dyDescent="0.3">
      <c r="A402" s="5"/>
      <c r="B402" s="7"/>
      <c r="C402" s="7"/>
      <c r="D402" s="7"/>
      <c r="E402" s="7"/>
      <c r="F402" s="7"/>
      <c r="G402" s="7"/>
      <c r="H402" s="7"/>
      <c r="I402" s="7"/>
      <c r="J402" s="7"/>
      <c r="K402" s="7"/>
      <c r="L402" s="7"/>
      <c r="M402" s="7"/>
      <c r="N402" s="7"/>
      <c r="O402" s="7"/>
      <c r="P402" s="7"/>
      <c r="Q402" s="7"/>
      <c r="R402" s="7"/>
      <c r="S402" s="7"/>
      <c r="T402" s="7"/>
      <c r="U402" s="7"/>
      <c r="V402" s="7"/>
      <c r="W402" s="7"/>
    </row>
    <row r="403" spans="1:23" x14ac:dyDescent="0.3">
      <c r="A403" s="5"/>
      <c r="B403" s="7"/>
      <c r="C403" s="7"/>
      <c r="D403" s="7"/>
      <c r="E403" s="7"/>
      <c r="F403" s="7"/>
      <c r="G403" s="7"/>
      <c r="H403" s="7"/>
      <c r="I403" s="7"/>
      <c r="J403" s="7"/>
      <c r="K403" s="7"/>
      <c r="L403" s="7"/>
      <c r="M403" s="7"/>
      <c r="N403" s="7"/>
      <c r="O403" s="7"/>
      <c r="P403" s="7"/>
      <c r="Q403" s="7"/>
      <c r="R403" s="7"/>
      <c r="S403" s="7"/>
      <c r="T403" s="7"/>
      <c r="U403" s="7"/>
      <c r="V403" s="7"/>
      <c r="W403" s="7"/>
    </row>
    <row r="404" spans="1:23" x14ac:dyDescent="0.3">
      <c r="A404" s="5"/>
      <c r="B404" s="7"/>
      <c r="C404" s="7"/>
      <c r="D404" s="7"/>
      <c r="E404" s="7"/>
      <c r="F404" s="7"/>
      <c r="G404" s="7"/>
      <c r="H404" s="7"/>
      <c r="I404" s="7"/>
      <c r="J404" s="7"/>
      <c r="K404" s="7"/>
      <c r="L404" s="7"/>
      <c r="M404" s="7"/>
      <c r="N404" s="7"/>
      <c r="O404" s="7"/>
      <c r="P404" s="7"/>
      <c r="Q404" s="7"/>
      <c r="R404" s="7"/>
      <c r="S404" s="7"/>
      <c r="T404" s="7"/>
      <c r="U404" s="7"/>
      <c r="V404" s="7"/>
      <c r="W404" s="7"/>
    </row>
    <row r="405" spans="1:23" x14ac:dyDescent="0.3">
      <c r="A405" s="5"/>
      <c r="B405" s="7"/>
      <c r="C405" s="7"/>
      <c r="D405" s="7"/>
      <c r="E405" s="7"/>
      <c r="F405" s="7"/>
      <c r="G405" s="7"/>
      <c r="H405" s="7"/>
      <c r="I405" s="7"/>
      <c r="J405" s="7"/>
      <c r="K405" s="7"/>
      <c r="L405" s="7"/>
      <c r="M405" s="7"/>
      <c r="N405" s="7"/>
      <c r="O405" s="7"/>
      <c r="P405" s="7"/>
      <c r="Q405" s="7"/>
      <c r="R405" s="7"/>
      <c r="S405" s="7"/>
      <c r="T405" s="7"/>
      <c r="U405" s="7"/>
      <c r="V405" s="7"/>
      <c r="W405" s="7"/>
    </row>
    <row r="406" spans="1:23" x14ac:dyDescent="0.3">
      <c r="A406" s="5"/>
      <c r="B406" s="7"/>
      <c r="C406" s="7"/>
      <c r="D406" s="7"/>
      <c r="E406" s="7"/>
      <c r="F406" s="7"/>
      <c r="G406" s="7"/>
      <c r="H406" s="7"/>
      <c r="I406" s="7"/>
      <c r="J406" s="7"/>
      <c r="K406" s="7"/>
      <c r="L406" s="7"/>
      <c r="M406" s="7"/>
      <c r="N406" s="7"/>
      <c r="O406" s="7"/>
      <c r="P406" s="7"/>
      <c r="Q406" s="7"/>
      <c r="R406" s="7"/>
      <c r="S406" s="7"/>
      <c r="T406" s="7"/>
      <c r="U406" s="7"/>
      <c r="V406" s="7"/>
      <c r="W406" s="7"/>
    </row>
    <row r="407" spans="1:23" x14ac:dyDescent="0.3">
      <c r="A407" s="5"/>
      <c r="B407" s="7"/>
      <c r="C407" s="7"/>
      <c r="D407" s="7"/>
      <c r="E407" s="7"/>
      <c r="F407" s="7"/>
      <c r="G407" s="7"/>
      <c r="H407" s="7"/>
      <c r="I407" s="7"/>
      <c r="J407" s="7"/>
      <c r="K407" s="7"/>
      <c r="L407" s="7"/>
      <c r="M407" s="7"/>
      <c r="N407" s="7"/>
      <c r="O407" s="7"/>
      <c r="P407" s="7"/>
      <c r="Q407" s="7"/>
      <c r="R407" s="7"/>
      <c r="S407" s="7"/>
      <c r="T407" s="7"/>
      <c r="U407" s="7"/>
      <c r="V407" s="7"/>
      <c r="W407" s="7"/>
    </row>
    <row r="408" spans="1:23" x14ac:dyDescent="0.3">
      <c r="A408" s="5"/>
      <c r="B408" s="7"/>
      <c r="C408" s="7"/>
      <c r="D408" s="7"/>
      <c r="E408" s="7"/>
      <c r="F408" s="7"/>
      <c r="G408" s="7"/>
      <c r="H408" s="7"/>
      <c r="I408" s="7"/>
      <c r="J408" s="7"/>
      <c r="K408" s="7"/>
      <c r="L408" s="7"/>
      <c r="M408" s="7"/>
      <c r="N408" s="7"/>
      <c r="O408" s="7"/>
      <c r="P408" s="7"/>
      <c r="Q408" s="7"/>
      <c r="R408" s="7"/>
      <c r="S408" s="7"/>
      <c r="T408" s="7"/>
      <c r="U408" s="7"/>
      <c r="V408" s="7"/>
      <c r="W408" s="7"/>
    </row>
    <row r="409" spans="1:23" x14ac:dyDescent="0.3">
      <c r="A409" s="5"/>
      <c r="B409" s="7"/>
      <c r="C409" s="7"/>
      <c r="D409" s="7"/>
      <c r="E409" s="7"/>
      <c r="F409" s="7"/>
      <c r="G409" s="7"/>
      <c r="H409" s="7"/>
      <c r="I409" s="7"/>
      <c r="J409" s="7"/>
      <c r="K409" s="7"/>
      <c r="L409" s="7"/>
      <c r="M409" s="7"/>
      <c r="N409" s="7"/>
      <c r="O409" s="7"/>
      <c r="P409" s="7"/>
      <c r="Q409" s="7"/>
      <c r="R409" s="7"/>
      <c r="S409" s="7"/>
      <c r="T409" s="7"/>
      <c r="U409" s="7"/>
      <c r="V409" s="7"/>
      <c r="W409" s="7"/>
    </row>
    <row r="410" spans="1:23" x14ac:dyDescent="0.3">
      <c r="A410" s="5"/>
      <c r="B410" s="7"/>
      <c r="C410" s="7"/>
      <c r="D410" s="7"/>
      <c r="E410" s="7"/>
      <c r="F410" s="7"/>
      <c r="G410" s="7"/>
      <c r="H410" s="7"/>
      <c r="I410" s="7"/>
      <c r="J410" s="7"/>
      <c r="K410" s="7"/>
      <c r="L410" s="7"/>
      <c r="M410" s="7"/>
      <c r="N410" s="7"/>
      <c r="O410" s="7"/>
      <c r="P410" s="7"/>
      <c r="Q410" s="7"/>
      <c r="R410" s="7"/>
      <c r="S410" s="7"/>
      <c r="T410" s="7"/>
      <c r="U410" s="7"/>
      <c r="V410" s="7"/>
      <c r="W410" s="7"/>
    </row>
    <row r="411" spans="1:23" x14ac:dyDescent="0.3">
      <c r="A411" s="5"/>
      <c r="B411" s="7"/>
      <c r="C411" s="7"/>
      <c r="D411" s="7"/>
      <c r="E411" s="7"/>
      <c r="F411" s="7"/>
      <c r="G411" s="7"/>
      <c r="H411" s="7"/>
      <c r="I411" s="7"/>
      <c r="J411" s="7"/>
      <c r="K411" s="7"/>
      <c r="L411" s="7"/>
      <c r="M411" s="7"/>
      <c r="N411" s="7"/>
      <c r="O411" s="7"/>
      <c r="P411" s="7"/>
      <c r="Q411" s="7"/>
      <c r="R411" s="7"/>
      <c r="S411" s="7"/>
      <c r="T411" s="7"/>
      <c r="U411" s="7"/>
      <c r="V411" s="7"/>
      <c r="W411" s="7"/>
    </row>
    <row r="412" spans="1:23" x14ac:dyDescent="0.3">
      <c r="A412" s="5"/>
      <c r="B412" s="7"/>
      <c r="C412" s="7"/>
      <c r="D412" s="7"/>
      <c r="E412" s="7"/>
      <c r="F412" s="7"/>
      <c r="G412" s="7"/>
      <c r="H412" s="7"/>
      <c r="I412" s="7"/>
      <c r="J412" s="7"/>
      <c r="K412" s="7"/>
      <c r="L412" s="7"/>
      <c r="M412" s="7"/>
      <c r="N412" s="7"/>
      <c r="O412" s="7"/>
      <c r="P412" s="7"/>
      <c r="Q412" s="7"/>
      <c r="R412" s="7"/>
      <c r="S412" s="7"/>
      <c r="T412" s="7"/>
      <c r="U412" s="7"/>
      <c r="V412" s="7"/>
      <c r="W412" s="7"/>
    </row>
    <row r="413" spans="1:23" x14ac:dyDescent="0.3">
      <c r="A413" s="5"/>
      <c r="B413" s="7"/>
      <c r="C413" s="7"/>
      <c r="D413" s="7"/>
      <c r="E413" s="7"/>
      <c r="F413" s="7"/>
      <c r="G413" s="7"/>
      <c r="H413" s="7"/>
      <c r="I413" s="7"/>
      <c r="J413" s="7"/>
      <c r="K413" s="7"/>
      <c r="L413" s="7"/>
      <c r="M413" s="7"/>
      <c r="N413" s="7"/>
      <c r="O413" s="7"/>
      <c r="P413" s="7"/>
      <c r="Q413" s="7"/>
      <c r="R413" s="7"/>
      <c r="S413" s="7"/>
      <c r="T413" s="7"/>
      <c r="U413" s="7"/>
      <c r="V413" s="7"/>
      <c r="W413" s="7"/>
    </row>
    <row r="414" spans="1:23" x14ac:dyDescent="0.3">
      <c r="A414" s="5"/>
      <c r="B414" s="7"/>
      <c r="C414" s="7"/>
      <c r="D414" s="7"/>
      <c r="E414" s="7"/>
      <c r="F414" s="7"/>
      <c r="G414" s="7"/>
      <c r="H414" s="7"/>
      <c r="I414" s="7"/>
      <c r="J414" s="7"/>
      <c r="K414" s="7"/>
      <c r="L414" s="7"/>
      <c r="M414" s="7"/>
      <c r="N414" s="7"/>
      <c r="O414" s="7"/>
      <c r="P414" s="7"/>
      <c r="Q414" s="7"/>
      <c r="R414" s="7"/>
      <c r="S414" s="7"/>
      <c r="T414" s="7"/>
      <c r="U414" s="7"/>
      <c r="V414" s="7"/>
      <c r="W414" s="7"/>
    </row>
    <row r="415" spans="1:23" x14ac:dyDescent="0.3">
      <c r="A415" s="5"/>
      <c r="B415" s="7"/>
      <c r="C415" s="7"/>
      <c r="D415" s="7"/>
      <c r="E415" s="7"/>
      <c r="F415" s="7"/>
      <c r="G415" s="7"/>
      <c r="H415" s="7"/>
      <c r="I415" s="7"/>
      <c r="J415" s="7"/>
      <c r="K415" s="7"/>
      <c r="L415" s="7"/>
      <c r="M415" s="7"/>
      <c r="N415" s="7"/>
      <c r="O415" s="7"/>
      <c r="P415" s="7"/>
      <c r="Q415" s="7"/>
      <c r="R415" s="7"/>
      <c r="S415" s="7"/>
      <c r="T415" s="7"/>
      <c r="U415" s="7"/>
      <c r="V415" s="7"/>
      <c r="W415" s="7"/>
    </row>
    <row r="416" spans="1:23" x14ac:dyDescent="0.3">
      <c r="A416" s="5"/>
      <c r="B416" s="7"/>
      <c r="C416" s="7"/>
      <c r="D416" s="7"/>
      <c r="E416" s="7"/>
      <c r="F416" s="7"/>
      <c r="G416" s="7"/>
      <c r="H416" s="7"/>
      <c r="I416" s="7"/>
      <c r="J416" s="7"/>
      <c r="K416" s="7"/>
      <c r="L416" s="7"/>
      <c r="M416" s="7"/>
      <c r="N416" s="7"/>
      <c r="O416" s="7"/>
      <c r="P416" s="7"/>
      <c r="Q416" s="7"/>
      <c r="R416" s="7"/>
      <c r="S416" s="7"/>
      <c r="T416" s="7"/>
      <c r="U416" s="7"/>
      <c r="V416" s="7"/>
      <c r="W416" s="7"/>
    </row>
    <row r="417" spans="1:23" x14ac:dyDescent="0.3">
      <c r="A417" s="5"/>
      <c r="B417" s="7"/>
      <c r="C417" s="7"/>
      <c r="D417" s="7"/>
      <c r="E417" s="7"/>
      <c r="F417" s="7"/>
      <c r="G417" s="7"/>
      <c r="H417" s="7"/>
      <c r="I417" s="7"/>
      <c r="J417" s="7"/>
      <c r="K417" s="7"/>
      <c r="L417" s="7"/>
      <c r="M417" s="7"/>
      <c r="N417" s="7"/>
      <c r="O417" s="7"/>
      <c r="P417" s="7"/>
      <c r="Q417" s="7"/>
      <c r="R417" s="7"/>
      <c r="S417" s="7"/>
      <c r="T417" s="7"/>
      <c r="U417" s="7"/>
      <c r="V417" s="7"/>
      <c r="W417" s="7"/>
    </row>
    <row r="418" spans="1:23" x14ac:dyDescent="0.3">
      <c r="A418" s="5"/>
      <c r="B418" s="7"/>
      <c r="C418" s="7"/>
      <c r="D418" s="7"/>
      <c r="E418" s="7"/>
      <c r="F418" s="7"/>
      <c r="G418" s="7"/>
      <c r="H418" s="7"/>
      <c r="I418" s="7"/>
      <c r="J418" s="7"/>
      <c r="K418" s="7"/>
      <c r="L418" s="7"/>
      <c r="M418" s="7"/>
      <c r="N418" s="7"/>
      <c r="O418" s="7"/>
      <c r="P418" s="7"/>
      <c r="Q418" s="7"/>
      <c r="R418" s="7"/>
      <c r="S418" s="7"/>
      <c r="T418" s="7"/>
      <c r="U418" s="7"/>
      <c r="V418" s="7"/>
      <c r="W418" s="7"/>
    </row>
    <row r="419" spans="1:23" x14ac:dyDescent="0.3">
      <c r="A419" s="5"/>
      <c r="B419" s="7"/>
      <c r="C419" s="7"/>
      <c r="D419" s="7"/>
      <c r="E419" s="7"/>
      <c r="F419" s="7"/>
      <c r="G419" s="7"/>
      <c r="H419" s="7"/>
      <c r="I419" s="7"/>
      <c r="J419" s="7"/>
      <c r="K419" s="7"/>
      <c r="L419" s="7"/>
      <c r="M419" s="7"/>
      <c r="N419" s="7"/>
      <c r="O419" s="7"/>
      <c r="P419" s="7"/>
      <c r="Q419" s="7"/>
      <c r="R419" s="7"/>
      <c r="S419" s="7"/>
      <c r="T419" s="7"/>
      <c r="U419" s="7"/>
      <c r="V419" s="7"/>
      <c r="W419" s="7"/>
    </row>
    <row r="420" spans="1:23" x14ac:dyDescent="0.3">
      <c r="A420" s="5"/>
      <c r="B420" s="7"/>
      <c r="C420" s="7"/>
      <c r="D420" s="7"/>
      <c r="E420" s="7"/>
      <c r="F420" s="7"/>
      <c r="G420" s="7"/>
      <c r="H420" s="7"/>
      <c r="I420" s="7"/>
      <c r="J420" s="7"/>
      <c r="K420" s="7"/>
      <c r="L420" s="7"/>
      <c r="M420" s="7"/>
      <c r="N420" s="7"/>
      <c r="O420" s="7"/>
      <c r="P420" s="7"/>
      <c r="Q420" s="7"/>
      <c r="R420" s="7"/>
      <c r="S420" s="7"/>
      <c r="T420" s="7"/>
      <c r="U420" s="7"/>
      <c r="V420" s="7"/>
      <c r="W420" s="7"/>
    </row>
    <row r="421" spans="1:23" x14ac:dyDescent="0.3">
      <c r="A421" s="5"/>
      <c r="B421" s="7"/>
      <c r="C421" s="7"/>
      <c r="D421" s="7"/>
      <c r="E421" s="7"/>
      <c r="F421" s="7"/>
      <c r="G421" s="7"/>
      <c r="H421" s="7"/>
      <c r="I421" s="7"/>
      <c r="J421" s="7"/>
      <c r="K421" s="7"/>
      <c r="L421" s="7"/>
      <c r="M421" s="7"/>
      <c r="N421" s="7"/>
      <c r="O421" s="7"/>
      <c r="P421" s="7"/>
      <c r="Q421" s="7"/>
      <c r="R421" s="7"/>
      <c r="S421" s="7"/>
      <c r="T421" s="7"/>
      <c r="U421" s="7"/>
      <c r="V421" s="7"/>
      <c r="W421" s="7"/>
    </row>
    <row r="422" spans="1:23" x14ac:dyDescent="0.3">
      <c r="A422" s="5"/>
      <c r="B422" s="7"/>
      <c r="C422" s="7"/>
      <c r="D422" s="7"/>
      <c r="E422" s="7"/>
      <c r="F422" s="7"/>
      <c r="G422" s="7"/>
      <c r="H422" s="7"/>
      <c r="I422" s="7"/>
      <c r="J422" s="7"/>
      <c r="K422" s="7"/>
      <c r="L422" s="7"/>
      <c r="M422" s="7"/>
      <c r="N422" s="7"/>
      <c r="O422" s="7"/>
      <c r="P422" s="7"/>
      <c r="Q422" s="7"/>
      <c r="R422" s="7"/>
      <c r="S422" s="7"/>
      <c r="T422" s="7"/>
      <c r="U422" s="7"/>
      <c r="V422" s="7"/>
      <c r="W422" s="7"/>
    </row>
    <row r="423" spans="1:23" x14ac:dyDescent="0.3">
      <c r="A423" s="5"/>
      <c r="B423" s="7"/>
      <c r="C423" s="7"/>
      <c r="D423" s="7"/>
      <c r="E423" s="7"/>
      <c r="F423" s="7"/>
      <c r="G423" s="7"/>
      <c r="H423" s="7"/>
      <c r="I423" s="7"/>
      <c r="J423" s="7"/>
      <c r="K423" s="7"/>
      <c r="L423" s="7"/>
      <c r="M423" s="7"/>
      <c r="N423" s="7"/>
      <c r="O423" s="7"/>
      <c r="P423" s="7"/>
      <c r="Q423" s="7"/>
      <c r="R423" s="7"/>
      <c r="S423" s="7"/>
      <c r="T423" s="7"/>
      <c r="U423" s="7"/>
      <c r="V423" s="7"/>
      <c r="W423" s="7"/>
    </row>
    <row r="424" spans="1:23" x14ac:dyDescent="0.3">
      <c r="A424" s="5"/>
      <c r="B424" s="7"/>
      <c r="C424" s="7"/>
      <c r="D424" s="7"/>
      <c r="E424" s="7"/>
      <c r="F424" s="7"/>
      <c r="G424" s="7"/>
      <c r="H424" s="7"/>
      <c r="I424" s="7"/>
      <c r="J424" s="7"/>
      <c r="K424" s="7"/>
      <c r="L424" s="7"/>
      <c r="M424" s="7"/>
      <c r="N424" s="7"/>
      <c r="O424" s="7"/>
      <c r="P424" s="7"/>
      <c r="Q424" s="7"/>
      <c r="R424" s="7"/>
      <c r="S424" s="7"/>
      <c r="T424" s="7"/>
      <c r="U424" s="7"/>
      <c r="V424" s="7"/>
      <c r="W424" s="7"/>
    </row>
    <row r="425" spans="1:23" x14ac:dyDescent="0.3">
      <c r="A425" s="5"/>
      <c r="B425" s="7"/>
      <c r="C425" s="7"/>
      <c r="D425" s="7"/>
      <c r="E425" s="7"/>
      <c r="F425" s="7"/>
      <c r="G425" s="7"/>
      <c r="H425" s="7"/>
      <c r="I425" s="7"/>
      <c r="J425" s="7"/>
      <c r="K425" s="7"/>
      <c r="L425" s="7"/>
      <c r="M425" s="7"/>
      <c r="N425" s="7"/>
      <c r="O425" s="7"/>
      <c r="P425" s="7"/>
      <c r="Q425" s="7"/>
      <c r="R425" s="7"/>
      <c r="S425" s="7"/>
      <c r="T425" s="7"/>
      <c r="U425" s="7"/>
      <c r="V425" s="7"/>
      <c r="W425" s="7"/>
    </row>
    <row r="426" spans="1:23" x14ac:dyDescent="0.3">
      <c r="A426" s="5"/>
      <c r="B426" s="7"/>
      <c r="C426" s="7"/>
      <c r="D426" s="7"/>
      <c r="E426" s="7"/>
      <c r="F426" s="7"/>
      <c r="G426" s="7"/>
      <c r="H426" s="7"/>
      <c r="I426" s="7"/>
      <c r="J426" s="7"/>
      <c r="K426" s="7"/>
      <c r="L426" s="7"/>
      <c r="M426" s="7"/>
      <c r="N426" s="7"/>
      <c r="O426" s="7"/>
      <c r="P426" s="7"/>
      <c r="Q426" s="7"/>
      <c r="R426" s="7"/>
      <c r="S426" s="7"/>
      <c r="T426" s="7"/>
      <c r="U426" s="7"/>
      <c r="V426" s="7"/>
      <c r="W426" s="7"/>
    </row>
    <row r="427" spans="1:23" x14ac:dyDescent="0.3">
      <c r="A427" s="5"/>
      <c r="B427" s="7"/>
      <c r="C427" s="7"/>
      <c r="D427" s="7"/>
      <c r="E427" s="7"/>
      <c r="F427" s="7"/>
      <c r="G427" s="7"/>
      <c r="H427" s="7"/>
      <c r="I427" s="7"/>
      <c r="J427" s="7"/>
      <c r="K427" s="7"/>
      <c r="L427" s="7"/>
      <c r="M427" s="7"/>
      <c r="N427" s="7"/>
      <c r="O427" s="7"/>
      <c r="P427" s="7"/>
      <c r="Q427" s="7"/>
      <c r="R427" s="7"/>
      <c r="S427" s="7"/>
      <c r="T427" s="7"/>
      <c r="U427" s="7"/>
      <c r="V427" s="7"/>
      <c r="W427" s="7"/>
    </row>
    <row r="428" spans="1:23" x14ac:dyDescent="0.3">
      <c r="A428" s="5"/>
      <c r="B428" s="7"/>
      <c r="C428" s="7"/>
      <c r="D428" s="7"/>
      <c r="E428" s="7"/>
      <c r="F428" s="7"/>
      <c r="G428" s="7"/>
      <c r="H428" s="7"/>
      <c r="I428" s="7"/>
      <c r="J428" s="7"/>
      <c r="K428" s="7"/>
      <c r="L428" s="7"/>
      <c r="M428" s="7"/>
      <c r="N428" s="7"/>
      <c r="O428" s="7"/>
      <c r="P428" s="7"/>
      <c r="Q428" s="7"/>
      <c r="R428" s="7"/>
      <c r="S428" s="7"/>
      <c r="T428" s="7"/>
      <c r="U428" s="7"/>
      <c r="V428" s="7"/>
      <c r="W428" s="7"/>
    </row>
    <row r="429" spans="1:23" x14ac:dyDescent="0.3">
      <c r="A429" s="5"/>
      <c r="B429" s="7"/>
      <c r="C429" s="7"/>
      <c r="D429" s="7"/>
      <c r="E429" s="7"/>
      <c r="F429" s="7"/>
      <c r="G429" s="7"/>
      <c r="H429" s="7"/>
      <c r="I429" s="7"/>
      <c r="J429" s="7"/>
      <c r="K429" s="7"/>
      <c r="L429" s="7"/>
      <c r="M429" s="7"/>
      <c r="N429" s="7"/>
      <c r="O429" s="7"/>
      <c r="P429" s="7"/>
      <c r="Q429" s="7"/>
      <c r="R429" s="7"/>
      <c r="S429" s="7"/>
      <c r="T429" s="7"/>
      <c r="U429" s="7"/>
      <c r="V429" s="7"/>
      <c r="W429" s="7"/>
    </row>
    <row r="430" spans="1:23" x14ac:dyDescent="0.3">
      <c r="A430" s="5"/>
      <c r="B430" s="7"/>
      <c r="C430" s="7"/>
      <c r="D430" s="7"/>
      <c r="E430" s="7"/>
      <c r="F430" s="7"/>
      <c r="G430" s="7"/>
      <c r="H430" s="7"/>
      <c r="I430" s="7"/>
      <c r="J430" s="7"/>
      <c r="K430" s="7"/>
      <c r="L430" s="7"/>
      <c r="M430" s="7"/>
      <c r="N430" s="7"/>
      <c r="O430" s="7"/>
      <c r="P430" s="7"/>
      <c r="Q430" s="7"/>
      <c r="R430" s="7"/>
      <c r="S430" s="7"/>
      <c r="T430" s="7"/>
      <c r="U430" s="7"/>
      <c r="V430" s="7"/>
      <c r="W430" s="7"/>
    </row>
    <row r="431" spans="1:23" x14ac:dyDescent="0.3">
      <c r="A431" s="5"/>
      <c r="B431" s="7"/>
      <c r="C431" s="7"/>
      <c r="D431" s="7"/>
      <c r="E431" s="7"/>
      <c r="F431" s="7"/>
      <c r="G431" s="7"/>
      <c r="H431" s="7"/>
      <c r="I431" s="7"/>
      <c r="J431" s="7"/>
      <c r="K431" s="7"/>
      <c r="L431" s="7"/>
      <c r="M431" s="7"/>
      <c r="N431" s="7"/>
      <c r="O431" s="7"/>
      <c r="P431" s="7"/>
      <c r="Q431" s="7"/>
      <c r="R431" s="7"/>
      <c r="S431" s="7"/>
      <c r="T431" s="7"/>
      <c r="U431" s="7"/>
      <c r="V431" s="7"/>
      <c r="W431" s="7"/>
    </row>
    <row r="432" spans="1:23" x14ac:dyDescent="0.3">
      <c r="A432" s="5"/>
      <c r="B432" s="7"/>
      <c r="C432" s="7"/>
      <c r="D432" s="7"/>
      <c r="E432" s="7"/>
      <c r="F432" s="7"/>
      <c r="G432" s="7"/>
      <c r="H432" s="7"/>
      <c r="I432" s="7"/>
      <c r="J432" s="7"/>
      <c r="K432" s="7"/>
      <c r="L432" s="7"/>
      <c r="M432" s="7"/>
      <c r="N432" s="7"/>
      <c r="O432" s="7"/>
      <c r="P432" s="7"/>
      <c r="Q432" s="7"/>
      <c r="R432" s="7"/>
      <c r="S432" s="7"/>
      <c r="T432" s="7"/>
      <c r="U432" s="7"/>
      <c r="V432" s="7"/>
      <c r="W432" s="7"/>
    </row>
    <row r="433" spans="1:23" x14ac:dyDescent="0.3">
      <c r="A433" s="5"/>
      <c r="B433" s="7"/>
      <c r="C433" s="7"/>
      <c r="D433" s="7"/>
      <c r="E433" s="7"/>
      <c r="F433" s="7"/>
      <c r="G433" s="7"/>
      <c r="H433" s="7"/>
      <c r="I433" s="7"/>
      <c r="J433" s="7"/>
      <c r="K433" s="7"/>
      <c r="L433" s="7"/>
      <c r="M433" s="7"/>
      <c r="N433" s="7"/>
      <c r="O433" s="7"/>
      <c r="P433" s="7"/>
      <c r="Q433" s="7"/>
      <c r="R433" s="7"/>
      <c r="S433" s="7"/>
      <c r="T433" s="7"/>
      <c r="U433" s="7"/>
      <c r="V433" s="7"/>
      <c r="W433" s="7"/>
    </row>
    <row r="434" spans="1:23" x14ac:dyDescent="0.3">
      <c r="A434" s="5"/>
      <c r="B434" s="7"/>
      <c r="C434" s="7"/>
      <c r="D434" s="7"/>
      <c r="E434" s="7"/>
      <c r="F434" s="7"/>
      <c r="G434" s="7"/>
      <c r="H434" s="7"/>
      <c r="I434" s="7"/>
      <c r="J434" s="7"/>
      <c r="K434" s="7"/>
      <c r="L434" s="7"/>
      <c r="M434" s="7"/>
      <c r="N434" s="7"/>
      <c r="O434" s="7"/>
      <c r="P434" s="7"/>
      <c r="Q434" s="7"/>
      <c r="R434" s="7"/>
      <c r="S434" s="7"/>
      <c r="T434" s="7"/>
      <c r="U434" s="7"/>
      <c r="V434" s="7"/>
      <c r="W434" s="7"/>
    </row>
    <row r="435" spans="1:23" x14ac:dyDescent="0.3">
      <c r="A435" s="5"/>
      <c r="B435" s="7"/>
      <c r="C435" s="7"/>
      <c r="D435" s="7"/>
      <c r="E435" s="7"/>
      <c r="F435" s="7"/>
      <c r="G435" s="7"/>
      <c r="H435" s="7"/>
      <c r="I435" s="7"/>
      <c r="J435" s="7"/>
      <c r="K435" s="7"/>
      <c r="L435" s="7"/>
      <c r="M435" s="7"/>
      <c r="N435" s="7"/>
      <c r="O435" s="7"/>
      <c r="P435" s="7"/>
      <c r="Q435" s="7"/>
      <c r="R435" s="7"/>
      <c r="S435" s="7"/>
      <c r="T435" s="7"/>
      <c r="U435" s="7"/>
      <c r="V435" s="7"/>
      <c r="W435" s="7"/>
    </row>
    <row r="436" spans="1:23" x14ac:dyDescent="0.3">
      <c r="A436" s="5"/>
      <c r="B436" s="7"/>
      <c r="C436" s="7"/>
      <c r="D436" s="7"/>
      <c r="E436" s="7"/>
      <c r="F436" s="7"/>
      <c r="G436" s="7"/>
      <c r="H436" s="7"/>
      <c r="I436" s="7"/>
      <c r="J436" s="7"/>
      <c r="K436" s="7"/>
      <c r="L436" s="7"/>
      <c r="M436" s="7"/>
      <c r="N436" s="7"/>
      <c r="O436" s="7"/>
      <c r="P436" s="7"/>
      <c r="Q436" s="7"/>
      <c r="R436" s="7"/>
      <c r="S436" s="7"/>
      <c r="T436" s="7"/>
      <c r="U436" s="7"/>
      <c r="V436" s="7"/>
      <c r="W436" s="7"/>
    </row>
    <row r="437" spans="1:23" x14ac:dyDescent="0.3">
      <c r="A437" s="5"/>
      <c r="B437" s="7"/>
      <c r="C437" s="7"/>
      <c r="D437" s="7"/>
      <c r="E437" s="7"/>
      <c r="F437" s="7"/>
      <c r="G437" s="7"/>
      <c r="H437" s="7"/>
      <c r="I437" s="7"/>
      <c r="J437" s="7"/>
      <c r="K437" s="7"/>
      <c r="L437" s="7"/>
      <c r="M437" s="7"/>
      <c r="N437" s="7"/>
      <c r="O437" s="7"/>
      <c r="P437" s="7"/>
      <c r="Q437" s="7"/>
      <c r="R437" s="7"/>
      <c r="S437" s="7"/>
      <c r="T437" s="7"/>
      <c r="U437" s="7"/>
      <c r="V437" s="7"/>
      <c r="W437" s="7"/>
    </row>
    <row r="438" spans="1:23" x14ac:dyDescent="0.3">
      <c r="A438" s="5"/>
      <c r="B438" s="7"/>
      <c r="C438" s="7"/>
      <c r="D438" s="7"/>
      <c r="E438" s="7"/>
      <c r="F438" s="7"/>
      <c r="G438" s="7"/>
      <c r="H438" s="7"/>
      <c r="I438" s="7"/>
      <c r="J438" s="7"/>
      <c r="K438" s="7"/>
      <c r="L438" s="7"/>
      <c r="M438" s="7"/>
      <c r="N438" s="7"/>
      <c r="O438" s="7"/>
      <c r="P438" s="7"/>
      <c r="Q438" s="7"/>
      <c r="R438" s="7"/>
      <c r="S438" s="7"/>
      <c r="T438" s="7"/>
      <c r="U438" s="7"/>
      <c r="V438" s="7"/>
      <c r="W438" s="7"/>
    </row>
    <row r="439" spans="1:23" x14ac:dyDescent="0.3">
      <c r="A439" s="5"/>
      <c r="B439" s="7"/>
      <c r="C439" s="7"/>
      <c r="D439" s="7"/>
      <c r="E439" s="7"/>
      <c r="F439" s="7"/>
      <c r="G439" s="7"/>
      <c r="H439" s="7"/>
      <c r="I439" s="7"/>
      <c r="J439" s="7"/>
      <c r="K439" s="7"/>
      <c r="L439" s="7"/>
      <c r="M439" s="7"/>
      <c r="N439" s="7"/>
      <c r="O439" s="7"/>
      <c r="P439" s="7"/>
      <c r="Q439" s="7"/>
      <c r="R439" s="7"/>
      <c r="S439" s="7"/>
      <c r="T439" s="7"/>
      <c r="U439" s="7"/>
      <c r="V439" s="7"/>
      <c r="W439" s="7"/>
    </row>
    <row r="440" spans="1:23" x14ac:dyDescent="0.3">
      <c r="A440" s="5"/>
      <c r="B440" s="7"/>
      <c r="C440" s="7"/>
      <c r="D440" s="7"/>
      <c r="E440" s="7"/>
      <c r="F440" s="7"/>
      <c r="G440" s="7"/>
      <c r="H440" s="7"/>
      <c r="I440" s="7"/>
      <c r="J440" s="7"/>
      <c r="K440" s="7"/>
      <c r="L440" s="7"/>
      <c r="M440" s="7"/>
      <c r="N440" s="7"/>
      <c r="O440" s="7"/>
      <c r="P440" s="7"/>
      <c r="Q440" s="7"/>
      <c r="R440" s="7"/>
      <c r="S440" s="7"/>
      <c r="T440" s="7"/>
      <c r="U440" s="7"/>
      <c r="V440" s="7"/>
      <c r="W440" s="7"/>
    </row>
    <row r="441" spans="1:23" x14ac:dyDescent="0.3">
      <c r="A441" s="5"/>
      <c r="B441" s="7"/>
      <c r="C441" s="7"/>
      <c r="D441" s="7"/>
      <c r="E441" s="7"/>
      <c r="F441" s="7"/>
      <c r="G441" s="7"/>
      <c r="H441" s="7"/>
      <c r="I441" s="7"/>
      <c r="J441" s="7"/>
      <c r="K441" s="7"/>
      <c r="L441" s="7"/>
      <c r="M441" s="7"/>
      <c r="N441" s="7"/>
      <c r="O441" s="7"/>
      <c r="P441" s="7"/>
      <c r="Q441" s="7"/>
      <c r="R441" s="7"/>
      <c r="S441" s="7"/>
      <c r="T441" s="7"/>
      <c r="U441" s="7"/>
      <c r="V441" s="7"/>
      <c r="W441" s="7"/>
    </row>
    <row r="442" spans="1:23" x14ac:dyDescent="0.3">
      <c r="A442" s="5"/>
      <c r="B442" s="7"/>
      <c r="C442" s="7"/>
      <c r="D442" s="7"/>
      <c r="E442" s="7"/>
      <c r="F442" s="7"/>
      <c r="G442" s="7"/>
      <c r="H442" s="7"/>
      <c r="I442" s="7"/>
      <c r="J442" s="7"/>
      <c r="K442" s="7"/>
      <c r="L442" s="7"/>
      <c r="M442" s="7"/>
      <c r="N442" s="7"/>
      <c r="O442" s="7"/>
      <c r="P442" s="7"/>
      <c r="Q442" s="7"/>
      <c r="R442" s="7"/>
      <c r="S442" s="7"/>
      <c r="T442" s="7"/>
      <c r="U442" s="7"/>
      <c r="V442" s="7"/>
      <c r="W442" s="7"/>
    </row>
    <row r="443" spans="1:23" x14ac:dyDescent="0.3">
      <c r="A443" s="5"/>
      <c r="B443" s="7"/>
      <c r="C443" s="7"/>
      <c r="D443" s="7"/>
      <c r="E443" s="7"/>
      <c r="F443" s="7"/>
      <c r="G443" s="7"/>
      <c r="H443" s="7"/>
      <c r="I443" s="7"/>
      <c r="J443" s="7"/>
      <c r="K443" s="7"/>
      <c r="L443" s="7"/>
      <c r="M443" s="7"/>
      <c r="N443" s="7"/>
      <c r="O443" s="7"/>
      <c r="P443" s="7"/>
      <c r="Q443" s="7"/>
      <c r="R443" s="7"/>
      <c r="S443" s="7"/>
      <c r="T443" s="7"/>
      <c r="U443" s="7"/>
      <c r="V443" s="7"/>
      <c r="W443" s="7"/>
    </row>
    <row r="444" spans="1:23" x14ac:dyDescent="0.3">
      <c r="A444" s="5"/>
      <c r="B444" s="7"/>
      <c r="C444" s="7"/>
      <c r="D444" s="7"/>
      <c r="E444" s="7"/>
      <c r="F444" s="7"/>
      <c r="G444" s="7"/>
      <c r="H444" s="7"/>
      <c r="I444" s="7"/>
      <c r="J444" s="7"/>
      <c r="K444" s="7"/>
      <c r="L444" s="7"/>
      <c r="M444" s="7"/>
      <c r="N444" s="7"/>
      <c r="O444" s="7"/>
      <c r="P444" s="7"/>
      <c r="Q444" s="7"/>
      <c r="R444" s="7"/>
      <c r="S444" s="7"/>
      <c r="T444" s="7"/>
      <c r="U444" s="7"/>
      <c r="V444" s="7"/>
      <c r="W444" s="7"/>
    </row>
    <row r="445" spans="1:23" x14ac:dyDescent="0.3">
      <c r="A445" s="5"/>
      <c r="B445" s="7"/>
      <c r="C445" s="7"/>
      <c r="D445" s="7"/>
      <c r="E445" s="7"/>
      <c r="F445" s="7"/>
      <c r="G445" s="7"/>
      <c r="H445" s="7"/>
      <c r="I445" s="7"/>
      <c r="J445" s="7"/>
      <c r="K445" s="7"/>
      <c r="L445" s="7"/>
      <c r="M445" s="7"/>
      <c r="N445" s="7"/>
      <c r="O445" s="7"/>
      <c r="P445" s="7"/>
      <c r="Q445" s="7"/>
      <c r="R445" s="7"/>
      <c r="S445" s="7"/>
      <c r="T445" s="7"/>
      <c r="U445" s="7"/>
      <c r="V445" s="7"/>
      <c r="W445" s="7"/>
    </row>
    <row r="446" spans="1:23" x14ac:dyDescent="0.3">
      <c r="A446" s="5"/>
      <c r="B446" s="7"/>
      <c r="C446" s="7"/>
      <c r="D446" s="7"/>
      <c r="E446" s="7"/>
      <c r="F446" s="7"/>
      <c r="G446" s="7"/>
      <c r="H446" s="7"/>
      <c r="I446" s="7"/>
      <c r="J446" s="7"/>
      <c r="K446" s="7"/>
      <c r="L446" s="7"/>
      <c r="M446" s="7"/>
      <c r="N446" s="7"/>
      <c r="O446" s="7"/>
      <c r="P446" s="7"/>
      <c r="Q446" s="7"/>
      <c r="R446" s="7"/>
      <c r="S446" s="7"/>
      <c r="T446" s="7"/>
      <c r="U446" s="7"/>
      <c r="V446" s="7"/>
      <c r="W446" s="7"/>
    </row>
    <row r="447" spans="1:23" x14ac:dyDescent="0.3">
      <c r="A447" s="5"/>
      <c r="B447" s="7"/>
      <c r="C447" s="7"/>
      <c r="D447" s="7"/>
      <c r="E447" s="7"/>
      <c r="F447" s="7"/>
      <c r="G447" s="7"/>
      <c r="H447" s="7"/>
      <c r="I447" s="7"/>
      <c r="J447" s="7"/>
      <c r="K447" s="7"/>
      <c r="L447" s="7"/>
      <c r="M447" s="7"/>
      <c r="N447" s="7"/>
      <c r="O447" s="7"/>
      <c r="P447" s="7"/>
      <c r="Q447" s="7"/>
      <c r="R447" s="7"/>
      <c r="S447" s="7"/>
      <c r="T447" s="7"/>
      <c r="U447" s="7"/>
      <c r="V447" s="7"/>
      <c r="W447" s="7"/>
    </row>
    <row r="448" spans="1:23" x14ac:dyDescent="0.3">
      <c r="A448" s="5"/>
      <c r="B448" s="7"/>
      <c r="C448" s="7"/>
      <c r="D448" s="7"/>
      <c r="E448" s="7"/>
      <c r="F448" s="7"/>
      <c r="G448" s="7"/>
      <c r="H448" s="7"/>
      <c r="I448" s="7"/>
      <c r="J448" s="7"/>
      <c r="K448" s="7"/>
      <c r="L448" s="7"/>
      <c r="M448" s="7"/>
      <c r="N448" s="7"/>
      <c r="O448" s="7"/>
      <c r="P448" s="7"/>
      <c r="Q448" s="7"/>
      <c r="R448" s="7"/>
      <c r="S448" s="7"/>
      <c r="T448" s="7"/>
      <c r="U448" s="7"/>
      <c r="V448" s="7"/>
      <c r="W448" s="7"/>
    </row>
    <row r="449" spans="1:23" x14ac:dyDescent="0.3">
      <c r="A449" s="5"/>
      <c r="B449" s="7"/>
      <c r="C449" s="7"/>
      <c r="D449" s="7"/>
      <c r="E449" s="7"/>
      <c r="F449" s="7"/>
      <c r="G449" s="7"/>
      <c r="H449" s="7"/>
      <c r="I449" s="7"/>
      <c r="J449" s="7"/>
      <c r="K449" s="7"/>
      <c r="L449" s="7"/>
      <c r="M449" s="7"/>
      <c r="N449" s="7"/>
      <c r="O449" s="7"/>
      <c r="P449" s="7"/>
      <c r="Q449" s="7"/>
      <c r="R449" s="7"/>
      <c r="S449" s="7"/>
      <c r="T449" s="7"/>
      <c r="U449" s="7"/>
      <c r="V449" s="7"/>
      <c r="W449" s="7"/>
    </row>
  </sheetData>
  <mergeCells count="3">
    <mergeCell ref="B5:C5"/>
    <mergeCell ref="B18:G18"/>
    <mergeCell ref="B41:I41"/>
  </mergeCells>
  <pageMargins left="0.7" right="0.7" top="0.75" bottom="0.75" header="0.3" footer="0.3"/>
  <pageSetup orientation="portrait" r:id="rId3"/>
  <drawing r:id="rId4"/>
  <extLst>
    <ext xmlns:x14="http://schemas.microsoft.com/office/spreadsheetml/2009/9/main" uri="{A8765BA9-456A-4dab-B4F3-ACF838C121DE}">
      <x14:slicerList>
        <x14:slicer r:id="rId5"/>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Y455"/>
  <sheetViews>
    <sheetView showGridLines="0" workbookViewId="0">
      <selection activeCell="D22" sqref="D22"/>
    </sheetView>
  </sheetViews>
  <sheetFormatPr defaultRowHeight="14.4" x14ac:dyDescent="0.3"/>
  <cols>
    <col min="1" max="1" width="1.6640625" customWidth="1"/>
    <col min="2" max="2" width="21.88671875" customWidth="1"/>
    <col min="3" max="3" width="32.6640625" customWidth="1"/>
    <col min="4" max="4" width="30.6640625" customWidth="1"/>
    <col min="5" max="5" width="17.88671875" customWidth="1"/>
    <col min="6" max="6" width="12.44140625" bestFit="1" customWidth="1"/>
    <col min="7" max="7" width="15.77734375" bestFit="1" customWidth="1"/>
    <col min="8" max="8" width="12.88671875" bestFit="1" customWidth="1"/>
    <col min="9" max="9" width="11.44140625" bestFit="1" customWidth="1"/>
    <col min="10" max="21" width="14.44140625" customWidth="1"/>
    <col min="22" max="22" width="16.6640625" customWidth="1"/>
    <col min="23" max="23" width="1.6640625" customWidth="1"/>
  </cols>
  <sheetData>
    <row r="1" spans="1:25" ht="9" customHeight="1" x14ac:dyDescent="0.3">
      <c r="A1" s="5"/>
      <c r="B1" s="5"/>
      <c r="C1" s="5"/>
      <c r="D1" s="5"/>
      <c r="E1" s="5"/>
      <c r="F1" s="5"/>
      <c r="G1" s="5"/>
      <c r="H1" s="5"/>
      <c r="I1" s="5"/>
      <c r="J1" s="5"/>
      <c r="K1" s="5"/>
      <c r="L1" s="5"/>
      <c r="M1" s="5"/>
      <c r="N1" s="5"/>
      <c r="O1" s="5"/>
      <c r="P1" s="5"/>
      <c r="Q1" s="5"/>
      <c r="R1" s="5"/>
      <c r="S1" s="5"/>
      <c r="T1" s="5"/>
      <c r="U1" s="5"/>
      <c r="V1" s="5"/>
      <c r="W1" s="5"/>
    </row>
    <row r="2" spans="1:25" ht="23.4" x14ac:dyDescent="0.45">
      <c r="A2" s="5"/>
      <c r="B2" s="61"/>
      <c r="C2" s="61"/>
      <c r="D2" s="61"/>
      <c r="E2" s="61"/>
      <c r="F2" s="61"/>
      <c r="G2" s="61"/>
      <c r="H2" s="7"/>
      <c r="I2" s="7"/>
      <c r="J2" s="7"/>
      <c r="K2" s="7"/>
      <c r="L2" s="7"/>
      <c r="M2" s="7"/>
      <c r="N2" s="7"/>
      <c r="O2" s="7"/>
      <c r="P2" s="7"/>
      <c r="Q2" s="7"/>
      <c r="R2" s="7"/>
      <c r="S2" s="7"/>
      <c r="T2" s="7"/>
      <c r="U2" s="7"/>
      <c r="V2" s="7"/>
      <c r="W2" s="5"/>
    </row>
    <row r="3" spans="1:25" ht="9" customHeight="1" x14ac:dyDescent="0.3">
      <c r="A3" s="5"/>
      <c r="B3" s="7"/>
      <c r="C3" s="7"/>
      <c r="D3" s="7"/>
      <c r="E3" s="7"/>
      <c r="F3" s="7"/>
      <c r="G3" s="7"/>
      <c r="H3" s="7"/>
      <c r="I3" s="7"/>
      <c r="J3" s="7"/>
      <c r="K3" s="7"/>
      <c r="L3" s="7"/>
      <c r="M3" s="7"/>
      <c r="N3" s="7"/>
      <c r="O3" s="7"/>
      <c r="P3" s="7"/>
      <c r="Q3" s="7"/>
      <c r="R3" s="7"/>
      <c r="S3" s="7"/>
      <c r="T3" s="7"/>
      <c r="U3" s="7"/>
      <c r="V3" s="7"/>
      <c r="W3" s="5"/>
    </row>
    <row r="4" spans="1:25" ht="18" x14ac:dyDescent="0.35">
      <c r="A4" s="5"/>
      <c r="B4" s="43"/>
      <c r="C4" s="43"/>
      <c r="D4" s="7"/>
      <c r="E4" s="7"/>
      <c r="F4" s="7"/>
      <c r="G4" s="7"/>
      <c r="H4" s="7"/>
      <c r="I4" s="7"/>
      <c r="J4" s="7"/>
      <c r="K4" s="7"/>
      <c r="L4" s="7"/>
      <c r="M4" s="7"/>
      <c r="N4" s="7"/>
      <c r="O4" s="7"/>
      <c r="P4" s="7"/>
      <c r="Q4" s="7"/>
      <c r="R4" s="7"/>
      <c r="S4" s="7"/>
      <c r="T4" s="7"/>
      <c r="U4" s="7"/>
      <c r="V4" s="7"/>
      <c r="W4" s="5"/>
    </row>
    <row r="5" spans="1:25" ht="9" customHeight="1" thickBot="1" x14ac:dyDescent="0.4">
      <c r="A5" s="5"/>
      <c r="B5" s="50"/>
      <c r="C5" s="50"/>
      <c r="D5" s="7"/>
      <c r="E5" s="7"/>
      <c r="F5" s="7"/>
      <c r="G5" s="7"/>
      <c r="H5" s="7"/>
      <c r="I5" s="7"/>
      <c r="J5" s="7"/>
      <c r="K5" s="7"/>
      <c r="L5" s="7"/>
      <c r="M5" s="7"/>
      <c r="N5" s="7"/>
      <c r="O5" s="7"/>
      <c r="P5" s="7"/>
      <c r="Q5" s="7"/>
      <c r="R5" s="7"/>
      <c r="S5" s="7"/>
      <c r="T5" s="7"/>
      <c r="U5" s="7"/>
      <c r="V5" s="7"/>
      <c r="W5" s="5"/>
    </row>
    <row r="6" spans="1:25" x14ac:dyDescent="0.3">
      <c r="A6" s="5"/>
      <c r="B6" s="44" t="s">
        <v>119</v>
      </c>
      <c r="C6" s="45">
        <f>GETPIVOTDATA("YTD",$B$19)</f>
        <v>0</v>
      </c>
      <c r="D6" s="7"/>
      <c r="E6" s="7"/>
      <c r="F6" s="7"/>
      <c r="G6" s="7"/>
      <c r="H6" s="7"/>
      <c r="I6" s="7"/>
      <c r="J6" s="7"/>
      <c r="K6" s="7"/>
      <c r="L6" s="7"/>
      <c r="M6" s="7"/>
      <c r="N6" s="7"/>
      <c r="O6" s="7"/>
      <c r="P6" s="7"/>
      <c r="Q6" s="7"/>
      <c r="R6" s="7"/>
      <c r="S6" s="7"/>
      <c r="T6" s="7"/>
      <c r="U6" s="7"/>
      <c r="V6" s="7"/>
      <c r="W6" s="5"/>
    </row>
    <row r="7" spans="1:25" x14ac:dyDescent="0.3">
      <c r="A7" s="5"/>
      <c r="B7" s="16" t="s">
        <v>120</v>
      </c>
      <c r="C7" s="18">
        <f>GETPIVOTDATA("Expenses",$B$29)</f>
        <v>1383.34</v>
      </c>
      <c r="D7" s="7"/>
      <c r="E7" s="7"/>
      <c r="F7" s="7"/>
      <c r="G7" s="7"/>
      <c r="H7" s="7"/>
      <c r="I7" s="7"/>
      <c r="J7" s="7"/>
      <c r="K7" s="7"/>
      <c r="L7" s="7"/>
      <c r="M7" s="7"/>
      <c r="N7" s="7"/>
      <c r="O7" s="7"/>
      <c r="P7" s="7"/>
      <c r="Q7" s="7"/>
      <c r="R7" s="7"/>
      <c r="S7" s="7"/>
      <c r="T7" s="7"/>
      <c r="U7" s="7"/>
      <c r="V7" s="7"/>
      <c r="W7" s="5"/>
    </row>
    <row r="8" spans="1:25" x14ac:dyDescent="0.3">
      <c r="A8" s="5"/>
      <c r="B8" s="16" t="s">
        <v>112</v>
      </c>
      <c r="C8" s="17">
        <f>C6-C7</f>
        <v>-1383.34</v>
      </c>
      <c r="D8" s="7"/>
      <c r="E8" s="7"/>
      <c r="F8" s="7"/>
      <c r="G8" s="7"/>
      <c r="H8" s="7"/>
      <c r="I8" s="7"/>
      <c r="J8" s="7"/>
      <c r="K8" s="7"/>
      <c r="L8" s="7"/>
      <c r="M8" s="7"/>
      <c r="N8" s="7"/>
      <c r="O8" s="7"/>
      <c r="P8" s="7"/>
      <c r="Q8" s="7"/>
      <c r="R8" s="7"/>
      <c r="S8" s="7"/>
      <c r="T8" s="7"/>
      <c r="U8" s="7"/>
      <c r="V8" s="7"/>
      <c r="W8" s="5"/>
    </row>
    <row r="9" spans="1:25" x14ac:dyDescent="0.3">
      <c r="A9" s="5"/>
      <c r="B9" s="16" t="s">
        <v>122</v>
      </c>
      <c r="C9" s="19">
        <v>609.01</v>
      </c>
      <c r="D9" s="7"/>
      <c r="E9" s="7"/>
      <c r="F9" s="7"/>
      <c r="G9" s="7"/>
      <c r="H9" s="7"/>
      <c r="I9" s="7"/>
      <c r="J9" s="7"/>
      <c r="K9" s="7"/>
      <c r="L9" s="7"/>
      <c r="M9" s="7"/>
      <c r="N9" s="7"/>
      <c r="O9" s="7"/>
      <c r="P9" s="7"/>
      <c r="Q9" s="7"/>
      <c r="R9" s="7"/>
      <c r="S9" s="7"/>
      <c r="T9" s="7"/>
      <c r="U9" s="7"/>
      <c r="V9" s="7"/>
      <c r="W9" s="5"/>
    </row>
    <row r="10" spans="1:25" x14ac:dyDescent="0.3">
      <c r="A10" s="5"/>
      <c r="B10" s="16" t="s">
        <v>121</v>
      </c>
      <c r="C10" s="20">
        <f>GETPIVOTDATA("Encumbrances",$B$29)</f>
        <v>0</v>
      </c>
      <c r="D10" s="7"/>
      <c r="E10" s="7"/>
      <c r="F10" s="7"/>
      <c r="G10" s="7"/>
      <c r="H10" s="7"/>
      <c r="I10" s="7"/>
      <c r="J10" s="7"/>
      <c r="K10" s="7"/>
      <c r="L10" s="7"/>
      <c r="M10" s="7"/>
      <c r="N10" s="7"/>
      <c r="O10" s="7"/>
      <c r="P10" s="7"/>
      <c r="Q10" s="7"/>
      <c r="R10" s="7"/>
      <c r="S10" s="7"/>
      <c r="T10" s="7"/>
      <c r="U10" s="7"/>
      <c r="V10" s="7"/>
      <c r="W10" s="5"/>
    </row>
    <row r="11" spans="1:25" ht="15" thickBot="1" x14ac:dyDescent="0.35">
      <c r="A11" s="5"/>
      <c r="B11" s="21" t="s">
        <v>109</v>
      </c>
      <c r="C11" s="22">
        <f>C8+C9-C10</f>
        <v>-774.32999999999993</v>
      </c>
      <c r="D11" s="7"/>
      <c r="E11" s="7"/>
      <c r="F11" s="7"/>
      <c r="G11" s="7"/>
      <c r="H11" s="7"/>
      <c r="I11" s="7"/>
      <c r="J11" s="7"/>
      <c r="K11" s="7"/>
      <c r="L11" s="7"/>
      <c r="M11" s="7"/>
      <c r="N11" s="7"/>
      <c r="O11" s="7"/>
      <c r="P11" s="7"/>
      <c r="Q11" s="7"/>
      <c r="R11" s="7"/>
      <c r="S11" s="7"/>
      <c r="T11" s="7"/>
      <c r="U11" s="7"/>
      <c r="V11" s="7"/>
      <c r="W11" s="5"/>
    </row>
    <row r="12" spans="1:25" ht="9" customHeight="1" x14ac:dyDescent="0.3">
      <c r="A12" s="5"/>
      <c r="B12" s="7"/>
      <c r="C12" s="10"/>
      <c r="D12" s="7"/>
      <c r="E12" s="7"/>
      <c r="F12" s="7"/>
      <c r="G12" s="7"/>
      <c r="H12" s="7"/>
      <c r="I12" s="7"/>
      <c r="J12" s="7"/>
      <c r="K12" s="7"/>
      <c r="L12" s="7"/>
      <c r="M12" s="7"/>
      <c r="N12" s="7"/>
      <c r="O12" s="7"/>
      <c r="P12" s="7"/>
      <c r="Q12" s="7"/>
      <c r="R12" s="7"/>
      <c r="S12" s="7"/>
      <c r="T12" s="7"/>
      <c r="U12" s="7"/>
      <c r="V12" s="7"/>
      <c r="W12" s="5"/>
    </row>
    <row r="13" spans="1:25" ht="9" customHeight="1" x14ac:dyDescent="0.3">
      <c r="A13" s="5"/>
      <c r="B13" s="5"/>
      <c r="C13" s="6"/>
      <c r="D13" s="5"/>
      <c r="E13" s="5"/>
      <c r="F13" s="5"/>
      <c r="G13" s="5"/>
      <c r="H13" s="5"/>
      <c r="I13" s="5"/>
      <c r="J13" s="5"/>
      <c r="K13" s="5"/>
      <c r="L13" s="5"/>
      <c r="M13" s="5"/>
      <c r="N13" s="5"/>
      <c r="O13" s="5"/>
      <c r="P13" s="5"/>
      <c r="Q13" s="5"/>
      <c r="R13" s="5"/>
      <c r="S13" s="5"/>
      <c r="T13" s="5"/>
      <c r="U13" s="5"/>
      <c r="V13" s="5"/>
      <c r="W13" s="5"/>
      <c r="X13" s="8"/>
      <c r="Y13" s="8"/>
    </row>
    <row r="14" spans="1:25" ht="9" customHeight="1" x14ac:dyDescent="0.3">
      <c r="A14" s="5"/>
      <c r="B14" s="7"/>
      <c r="C14" s="10"/>
      <c r="D14" s="7"/>
      <c r="E14" s="7"/>
      <c r="F14" s="7"/>
      <c r="G14" s="7"/>
      <c r="H14" s="7"/>
      <c r="I14" s="7"/>
      <c r="J14" s="7"/>
      <c r="K14" s="7"/>
      <c r="L14" s="7"/>
      <c r="M14" s="7"/>
      <c r="N14" s="7"/>
      <c r="O14" s="7"/>
      <c r="P14" s="7"/>
      <c r="Q14" s="7"/>
      <c r="R14" s="7"/>
      <c r="S14" s="7"/>
      <c r="T14" s="7"/>
      <c r="U14" s="7"/>
      <c r="V14" s="7"/>
      <c r="W14" s="5"/>
    </row>
    <row r="15" spans="1:25" ht="18" x14ac:dyDescent="0.35">
      <c r="A15" s="5"/>
      <c r="B15" s="43"/>
      <c r="C15" s="43"/>
      <c r="D15" s="43"/>
      <c r="E15" s="43"/>
      <c r="F15" s="7"/>
      <c r="G15" s="7"/>
      <c r="H15" s="7"/>
      <c r="I15" s="7"/>
      <c r="J15" s="7"/>
      <c r="K15" s="7"/>
      <c r="L15" s="7"/>
      <c r="M15" s="7"/>
      <c r="N15" s="7"/>
      <c r="O15" s="7"/>
      <c r="P15" s="7"/>
      <c r="Q15" s="7"/>
      <c r="R15" s="7"/>
      <c r="S15" s="7"/>
      <c r="T15" s="7"/>
      <c r="U15" s="7"/>
      <c r="V15" s="7"/>
      <c r="W15" s="5"/>
    </row>
    <row r="16" spans="1:25" ht="9" customHeight="1" x14ac:dyDescent="0.3">
      <c r="A16" s="5"/>
      <c r="B16" s="23"/>
      <c r="C16" s="24"/>
      <c r="D16" s="23"/>
      <c r="E16" s="23"/>
      <c r="F16" s="7"/>
      <c r="G16" s="7"/>
      <c r="H16" s="7"/>
      <c r="I16" s="7"/>
      <c r="J16" s="7"/>
      <c r="K16" s="7"/>
      <c r="L16" s="7"/>
      <c r="M16" s="7"/>
      <c r="N16" s="7"/>
      <c r="O16" s="7"/>
      <c r="P16" s="7"/>
      <c r="Q16" s="7"/>
      <c r="R16" s="7"/>
      <c r="S16" s="7"/>
      <c r="T16" s="7"/>
      <c r="U16" s="7"/>
      <c r="V16" s="7"/>
      <c r="W16" s="5"/>
    </row>
    <row r="17" spans="1:23" x14ac:dyDescent="0.3">
      <c r="A17" s="5"/>
      <c r="B17" s="39" t="s">
        <v>18</v>
      </c>
      <c r="C17" s="40" t="s">
        <v>278</v>
      </c>
      <c r="D17" s="23"/>
      <c r="E17" s="23"/>
      <c r="F17" s="7"/>
      <c r="G17" s="7"/>
      <c r="H17" s="7"/>
      <c r="I17" s="7"/>
      <c r="J17" s="7"/>
      <c r="K17" s="7"/>
      <c r="L17" s="7"/>
      <c r="M17" s="7"/>
      <c r="N17" s="7"/>
      <c r="O17" s="7"/>
      <c r="P17" s="7"/>
      <c r="Q17" s="7"/>
      <c r="R17" s="7"/>
      <c r="S17" s="7"/>
      <c r="T17" s="7"/>
      <c r="U17" s="7"/>
      <c r="V17" s="7"/>
      <c r="W17" s="5"/>
    </row>
    <row r="18" spans="1:23" ht="9" customHeight="1" thickBot="1" x14ac:dyDescent="0.35">
      <c r="A18" s="5"/>
      <c r="B18" s="23"/>
      <c r="C18" s="24"/>
      <c r="D18" s="23"/>
      <c r="E18" s="23"/>
      <c r="F18" s="7"/>
      <c r="G18" s="7"/>
      <c r="H18" s="7"/>
      <c r="I18" s="7"/>
      <c r="J18" s="7"/>
      <c r="K18" s="7"/>
      <c r="L18" s="7"/>
      <c r="M18" s="7"/>
      <c r="N18" s="7"/>
      <c r="O18" s="7"/>
      <c r="P18" s="7"/>
      <c r="Q18" s="7"/>
      <c r="R18" s="7"/>
      <c r="S18" s="7"/>
      <c r="T18" s="7"/>
      <c r="U18" s="7"/>
      <c r="V18" s="7"/>
      <c r="W18" s="5"/>
    </row>
    <row r="19" spans="1:23" x14ac:dyDescent="0.3">
      <c r="A19" s="5"/>
      <c r="B19" s="46" t="s">
        <v>108</v>
      </c>
      <c r="C19" s="47" t="s">
        <v>137</v>
      </c>
      <c r="D19" s="47" t="s">
        <v>138</v>
      </c>
      <c r="E19" s="49" t="s">
        <v>66</v>
      </c>
      <c r="F19" s="7"/>
      <c r="G19" s="7"/>
      <c r="H19" s="7"/>
      <c r="I19" s="7"/>
      <c r="J19" s="7"/>
      <c r="K19" s="7"/>
      <c r="L19" s="7"/>
      <c r="M19" s="7"/>
      <c r="N19" s="7"/>
      <c r="O19" s="7"/>
      <c r="P19" s="7"/>
      <c r="Q19" s="7"/>
      <c r="R19" s="7"/>
      <c r="S19" s="7"/>
      <c r="T19" s="7"/>
      <c r="U19" s="7"/>
      <c r="V19" s="7"/>
      <c r="W19" s="5"/>
    </row>
    <row r="20" spans="1:23" ht="15" thickBot="1" x14ac:dyDescent="0.35">
      <c r="A20" s="5"/>
      <c r="B20" s="28" t="s">
        <v>75</v>
      </c>
      <c r="C20" s="29"/>
      <c r="D20" s="29"/>
      <c r="E20" s="31"/>
      <c r="F20" s="7"/>
      <c r="G20" s="7"/>
      <c r="H20" s="7"/>
      <c r="I20" s="7"/>
      <c r="J20" s="7"/>
      <c r="K20" s="7"/>
      <c r="L20" s="7"/>
      <c r="M20" s="7"/>
      <c r="N20" s="7"/>
      <c r="O20" s="7"/>
      <c r="P20" s="7"/>
      <c r="Q20" s="7"/>
      <c r="R20" s="7"/>
      <c r="S20" s="7"/>
      <c r="T20" s="7"/>
      <c r="U20" s="7"/>
      <c r="V20" s="7"/>
      <c r="W20" s="5"/>
    </row>
    <row r="21" spans="1:23" x14ac:dyDescent="0.3">
      <c r="A21" s="5"/>
      <c r="B21" s="7"/>
      <c r="C21" s="7"/>
      <c r="D21" s="7"/>
      <c r="E21" s="7"/>
      <c r="F21" s="7"/>
      <c r="G21" s="7"/>
      <c r="H21" s="7"/>
      <c r="I21" s="7"/>
      <c r="J21" s="7"/>
      <c r="K21" s="7"/>
      <c r="L21" s="7"/>
      <c r="M21" s="7"/>
      <c r="N21" s="7"/>
      <c r="O21" s="7"/>
      <c r="P21" s="7"/>
      <c r="Q21" s="7"/>
      <c r="R21" s="7"/>
      <c r="S21" s="7"/>
      <c r="T21" s="7"/>
      <c r="U21" s="7"/>
      <c r="V21" s="7"/>
      <c r="W21" s="5"/>
    </row>
    <row r="22" spans="1:23" x14ac:dyDescent="0.3">
      <c r="A22" s="5"/>
      <c r="B22" s="7"/>
      <c r="C22" s="10"/>
      <c r="D22" s="7"/>
      <c r="E22" s="7"/>
      <c r="F22" s="7"/>
      <c r="G22" s="7"/>
      <c r="H22" s="7"/>
      <c r="I22" s="7"/>
      <c r="J22" s="7"/>
      <c r="K22" s="7"/>
      <c r="L22" s="7"/>
      <c r="M22" s="7"/>
      <c r="N22" s="7"/>
      <c r="O22" s="7"/>
      <c r="P22" s="7"/>
      <c r="Q22" s="7"/>
      <c r="R22" s="7"/>
      <c r="S22" s="7"/>
      <c r="T22" s="7"/>
      <c r="U22" s="7"/>
      <c r="V22" s="7"/>
      <c r="W22" s="5"/>
    </row>
    <row r="23" spans="1:23" x14ac:dyDescent="0.3">
      <c r="A23" s="5"/>
      <c r="B23" s="7"/>
      <c r="C23" s="10"/>
      <c r="D23" s="7"/>
      <c r="E23" s="7"/>
      <c r="F23" s="7"/>
      <c r="G23" s="7"/>
      <c r="H23" s="7"/>
      <c r="I23" s="7"/>
      <c r="J23" s="7"/>
      <c r="K23" s="7"/>
      <c r="L23" s="7"/>
      <c r="M23" s="7"/>
      <c r="N23" s="7"/>
      <c r="O23" s="7"/>
      <c r="P23" s="7"/>
      <c r="Q23" s="7"/>
      <c r="R23" s="7"/>
      <c r="S23" s="7"/>
      <c r="T23" s="7"/>
      <c r="U23" s="7"/>
      <c r="V23" s="7"/>
      <c r="W23" s="5"/>
    </row>
    <row r="24" spans="1:23" x14ac:dyDescent="0.3">
      <c r="A24" s="5"/>
      <c r="B24" s="7"/>
      <c r="C24" s="10"/>
      <c r="D24" s="7"/>
      <c r="E24" s="7"/>
      <c r="F24" s="7"/>
      <c r="G24" s="7"/>
      <c r="H24" s="7"/>
      <c r="I24" s="7"/>
      <c r="J24" s="7"/>
      <c r="K24" s="7"/>
      <c r="L24" s="7"/>
      <c r="M24" s="7"/>
      <c r="N24" s="7"/>
      <c r="O24" s="7"/>
      <c r="P24" s="7"/>
      <c r="Q24" s="7"/>
      <c r="R24" s="7"/>
      <c r="S24" s="7"/>
      <c r="T24" s="7"/>
      <c r="U24" s="7"/>
      <c r="V24" s="7"/>
      <c r="W24" s="5"/>
    </row>
    <row r="25" spans="1:23" ht="18" x14ac:dyDescent="0.35">
      <c r="A25" s="5"/>
      <c r="B25" s="43"/>
      <c r="C25" s="43"/>
      <c r="D25" s="43"/>
      <c r="E25" s="43"/>
      <c r="F25" s="43"/>
      <c r="G25" s="43"/>
      <c r="H25" s="7"/>
      <c r="I25" s="7"/>
      <c r="J25" s="7"/>
      <c r="K25" s="7"/>
      <c r="L25" s="7"/>
      <c r="M25" s="7"/>
      <c r="N25" s="7"/>
      <c r="O25" s="7"/>
      <c r="P25" s="7"/>
      <c r="Q25" s="7"/>
      <c r="R25" s="7"/>
      <c r="S25" s="7"/>
      <c r="T25" s="7"/>
      <c r="U25" s="7"/>
      <c r="V25" s="7"/>
      <c r="W25" s="5"/>
    </row>
    <row r="26" spans="1:23" ht="9" customHeight="1" x14ac:dyDescent="0.3">
      <c r="A26" s="5"/>
      <c r="B26" s="23"/>
      <c r="C26" s="23"/>
      <c r="D26" s="23"/>
      <c r="E26" s="23"/>
      <c r="F26" s="23"/>
      <c r="G26" s="23"/>
      <c r="H26" s="7"/>
      <c r="I26" s="7"/>
      <c r="J26" s="7"/>
      <c r="K26" s="7"/>
      <c r="L26" s="7"/>
      <c r="M26" s="7"/>
      <c r="N26" s="7"/>
      <c r="O26" s="7"/>
      <c r="P26" s="7"/>
      <c r="Q26" s="7"/>
      <c r="R26" s="7"/>
      <c r="S26" s="7"/>
      <c r="T26" s="7"/>
      <c r="U26" s="7"/>
      <c r="V26" s="7"/>
      <c r="W26" s="5"/>
    </row>
    <row r="27" spans="1:23" x14ac:dyDescent="0.3">
      <c r="A27" s="5"/>
      <c r="B27" s="39" t="s">
        <v>18</v>
      </c>
      <c r="C27" s="40" t="s">
        <v>278</v>
      </c>
      <c r="D27" s="23"/>
      <c r="E27" s="23"/>
      <c r="F27" s="23"/>
      <c r="G27" s="23"/>
      <c r="H27" s="7"/>
      <c r="I27" s="7"/>
      <c r="J27" s="7"/>
      <c r="K27" s="7"/>
      <c r="L27" s="7"/>
      <c r="M27" s="7"/>
      <c r="N27" s="7"/>
      <c r="O27" s="7"/>
      <c r="P27" s="7"/>
      <c r="Q27" s="7"/>
      <c r="R27" s="7"/>
      <c r="S27" s="7"/>
      <c r="T27" s="7"/>
      <c r="U27" s="7"/>
      <c r="V27" s="7"/>
      <c r="W27" s="5"/>
    </row>
    <row r="28" spans="1:23" ht="9" customHeight="1" thickBot="1" x14ac:dyDescent="0.35">
      <c r="A28" s="5"/>
      <c r="B28" s="23"/>
      <c r="C28" s="23"/>
      <c r="D28" s="23"/>
      <c r="E28" s="23"/>
      <c r="F28" s="23"/>
      <c r="G28" s="23"/>
      <c r="H28" s="7"/>
      <c r="I28" s="7"/>
      <c r="J28" s="7"/>
      <c r="K28" s="7"/>
      <c r="L28" s="7"/>
      <c r="M28" s="7"/>
      <c r="N28" s="7"/>
      <c r="O28" s="7"/>
      <c r="P28" s="7"/>
      <c r="Q28" s="7"/>
      <c r="R28" s="7"/>
      <c r="S28" s="7"/>
      <c r="T28" s="7"/>
      <c r="U28" s="7"/>
      <c r="V28" s="7"/>
      <c r="W28" s="5"/>
    </row>
    <row r="29" spans="1:23" x14ac:dyDescent="0.3">
      <c r="A29" s="5"/>
      <c r="B29" s="46" t="s">
        <v>108</v>
      </c>
      <c r="C29" s="47" t="s">
        <v>136</v>
      </c>
      <c r="D29" s="48" t="s">
        <v>135</v>
      </c>
      <c r="E29" s="48" t="s">
        <v>84</v>
      </c>
      <c r="F29" s="48" t="s">
        <v>83</v>
      </c>
      <c r="G29" s="49" t="s">
        <v>82</v>
      </c>
      <c r="H29" s="7"/>
      <c r="I29" s="7"/>
      <c r="J29" s="7"/>
      <c r="K29" s="7"/>
      <c r="L29" s="7"/>
      <c r="M29" s="7"/>
      <c r="N29" s="7"/>
      <c r="O29" s="7"/>
      <c r="P29" s="7"/>
      <c r="Q29" s="7"/>
      <c r="R29" s="7"/>
      <c r="S29" s="7"/>
      <c r="T29" s="7"/>
      <c r="U29" s="7"/>
      <c r="V29" s="7"/>
      <c r="W29" s="5"/>
    </row>
    <row r="30" spans="1:23" x14ac:dyDescent="0.3">
      <c r="A30" s="5"/>
      <c r="B30" s="41" t="s">
        <v>80</v>
      </c>
      <c r="C30" s="40" t="s">
        <v>37</v>
      </c>
      <c r="D30" s="26">
        <v>0</v>
      </c>
      <c r="E30" s="26">
        <v>0</v>
      </c>
      <c r="F30" s="26">
        <v>669.3</v>
      </c>
      <c r="G30" s="27">
        <v>-669.3</v>
      </c>
      <c r="H30" s="7"/>
      <c r="I30" s="7"/>
      <c r="J30" s="7"/>
      <c r="K30" s="7"/>
      <c r="L30" s="7"/>
      <c r="M30" s="7"/>
      <c r="N30" s="7"/>
      <c r="O30" s="7"/>
      <c r="P30" s="7"/>
      <c r="Q30" s="7"/>
      <c r="R30" s="7"/>
      <c r="S30" s="7"/>
      <c r="T30" s="7"/>
      <c r="U30" s="7"/>
      <c r="V30" s="7"/>
      <c r="W30" s="5"/>
    </row>
    <row r="31" spans="1:23" x14ac:dyDescent="0.3">
      <c r="A31" s="5"/>
      <c r="B31" s="41" t="s">
        <v>79</v>
      </c>
      <c r="C31" s="40" t="s">
        <v>45</v>
      </c>
      <c r="D31" s="26">
        <v>0</v>
      </c>
      <c r="E31" s="26">
        <v>0</v>
      </c>
      <c r="F31" s="26">
        <v>714.04</v>
      </c>
      <c r="G31" s="27">
        <v>-714.04</v>
      </c>
      <c r="H31" s="7"/>
      <c r="I31" s="7"/>
      <c r="J31" s="7"/>
      <c r="K31" s="7"/>
      <c r="L31" s="7"/>
      <c r="M31" s="7"/>
      <c r="N31" s="7"/>
      <c r="O31" s="7"/>
      <c r="P31" s="7"/>
      <c r="Q31" s="7"/>
      <c r="R31" s="7"/>
      <c r="S31" s="7"/>
      <c r="T31" s="7"/>
      <c r="U31" s="7"/>
      <c r="V31" s="7"/>
      <c r="W31" s="5"/>
    </row>
    <row r="32" spans="1:23" ht="15" thickBot="1" x14ac:dyDescent="0.35">
      <c r="A32" s="5"/>
      <c r="B32" s="28" t="s">
        <v>75</v>
      </c>
      <c r="C32" s="29"/>
      <c r="D32" s="30">
        <v>0</v>
      </c>
      <c r="E32" s="30">
        <v>0</v>
      </c>
      <c r="F32" s="30">
        <v>1383.34</v>
      </c>
      <c r="G32" s="31">
        <v>-1383.34</v>
      </c>
      <c r="H32" s="7"/>
      <c r="I32" s="7"/>
      <c r="J32" s="7"/>
      <c r="K32" s="7"/>
      <c r="L32" s="7"/>
      <c r="M32" s="7"/>
      <c r="N32" s="7"/>
      <c r="O32" s="7"/>
      <c r="P32" s="7"/>
      <c r="Q32" s="7"/>
      <c r="R32" s="7"/>
      <c r="S32" s="7"/>
      <c r="T32" s="7"/>
      <c r="U32" s="7"/>
      <c r="V32" s="7"/>
      <c r="W32" s="5"/>
    </row>
    <row r="33" spans="1:25" x14ac:dyDescent="0.3">
      <c r="A33" s="5"/>
      <c r="B33" s="7"/>
      <c r="C33" s="7"/>
      <c r="D33" s="7"/>
      <c r="E33" s="7"/>
      <c r="F33" s="7"/>
      <c r="G33" s="7"/>
      <c r="H33" s="7"/>
      <c r="I33" s="7"/>
      <c r="J33" s="7"/>
      <c r="K33" s="7"/>
      <c r="L33" s="7"/>
      <c r="M33" s="7"/>
      <c r="N33" s="7"/>
      <c r="O33" s="7"/>
      <c r="P33" s="7"/>
      <c r="Q33" s="7"/>
      <c r="R33" s="7"/>
      <c r="S33" s="7"/>
      <c r="T33" s="7"/>
      <c r="U33" s="7"/>
      <c r="V33" s="7"/>
      <c r="W33" s="5"/>
    </row>
    <row r="34" spans="1:25" x14ac:dyDescent="0.3">
      <c r="A34" s="5"/>
      <c r="B34" s="7"/>
      <c r="C34" s="7"/>
      <c r="D34" s="7"/>
      <c r="E34" s="7"/>
      <c r="F34" s="7"/>
      <c r="G34" s="7"/>
      <c r="H34" s="7"/>
      <c r="I34" s="7"/>
      <c r="J34" s="7"/>
      <c r="K34" s="7"/>
      <c r="L34" s="7"/>
      <c r="M34" s="7"/>
      <c r="N34" s="7"/>
      <c r="O34" s="7"/>
      <c r="P34" s="7"/>
      <c r="Q34" s="7"/>
      <c r="R34" s="7"/>
      <c r="S34" s="7"/>
      <c r="T34" s="7"/>
      <c r="U34" s="7"/>
      <c r="V34" s="7"/>
      <c r="W34" s="5"/>
    </row>
    <row r="35" spans="1:25" x14ac:dyDescent="0.3">
      <c r="A35" s="5"/>
      <c r="B35" s="7"/>
      <c r="C35" s="7"/>
      <c r="D35" s="7"/>
      <c r="E35" s="7"/>
      <c r="F35" s="7"/>
      <c r="G35" s="7"/>
      <c r="H35" s="7"/>
      <c r="I35" s="7"/>
      <c r="J35" s="7"/>
      <c r="K35" s="7"/>
      <c r="L35" s="7"/>
      <c r="M35" s="7"/>
      <c r="N35" s="7"/>
      <c r="O35" s="7"/>
      <c r="P35" s="7"/>
      <c r="Q35" s="7"/>
      <c r="R35" s="7"/>
      <c r="S35" s="7"/>
      <c r="T35" s="7"/>
      <c r="U35" s="7"/>
      <c r="V35" s="7"/>
      <c r="W35" s="5"/>
    </row>
    <row r="36" spans="1:25" x14ac:dyDescent="0.3">
      <c r="A36" s="5"/>
      <c r="B36" s="7"/>
      <c r="C36" s="7"/>
      <c r="D36" s="7"/>
      <c r="E36" s="7"/>
      <c r="F36" s="7"/>
      <c r="G36" s="7"/>
      <c r="H36" s="7"/>
      <c r="I36" s="7"/>
      <c r="J36" s="7"/>
      <c r="K36" s="7"/>
      <c r="L36" s="7"/>
      <c r="M36" s="7"/>
      <c r="N36" s="7"/>
      <c r="O36" s="7"/>
      <c r="P36" s="7"/>
      <c r="Q36" s="7"/>
      <c r="R36" s="7"/>
      <c r="S36" s="7"/>
      <c r="T36" s="7"/>
      <c r="U36" s="7"/>
      <c r="V36" s="7"/>
      <c r="W36" s="5"/>
    </row>
    <row r="37" spans="1:25" x14ac:dyDescent="0.3">
      <c r="A37" s="5"/>
      <c r="B37" s="7"/>
      <c r="C37" s="7"/>
      <c r="D37" s="7"/>
      <c r="E37" s="7"/>
      <c r="F37" s="7"/>
      <c r="G37" s="7"/>
      <c r="H37" s="7"/>
      <c r="I37" s="7"/>
      <c r="J37" s="7"/>
      <c r="K37" s="7"/>
      <c r="L37" s="7"/>
      <c r="M37" s="7"/>
      <c r="N37" s="7"/>
      <c r="O37" s="7"/>
      <c r="P37" s="7"/>
      <c r="Q37" s="7"/>
      <c r="R37" s="7"/>
      <c r="S37" s="7"/>
      <c r="T37" s="7"/>
      <c r="U37" s="7"/>
      <c r="V37" s="7"/>
      <c r="W37" s="5"/>
    </row>
    <row r="38" spans="1:25" ht="15" thickBot="1" x14ac:dyDescent="0.35">
      <c r="A38" s="5"/>
      <c r="B38" s="7"/>
      <c r="C38" s="7"/>
      <c r="D38" s="7"/>
      <c r="E38" s="7"/>
      <c r="F38" s="7"/>
      <c r="G38" s="7"/>
      <c r="H38" s="7"/>
      <c r="I38" s="7"/>
      <c r="J38" s="7"/>
      <c r="K38" s="7"/>
      <c r="L38" s="7"/>
      <c r="M38" s="7"/>
      <c r="N38" s="7"/>
      <c r="O38" s="7"/>
      <c r="P38" s="7"/>
      <c r="Q38" s="7"/>
      <c r="R38" s="7"/>
      <c r="S38" s="7"/>
      <c r="T38" s="7"/>
      <c r="U38" s="7"/>
      <c r="V38" s="7"/>
      <c r="W38" s="5"/>
    </row>
    <row r="39" spans="1:25" x14ac:dyDescent="0.3">
      <c r="A39" s="5"/>
      <c r="B39" s="11"/>
      <c r="C39" s="11"/>
      <c r="D39" s="12"/>
      <c r="E39" s="13"/>
      <c r="F39" s="13"/>
      <c r="G39" s="14"/>
      <c r="H39" s="7"/>
      <c r="I39" s="7"/>
      <c r="J39" s="7"/>
      <c r="K39" s="7"/>
      <c r="L39" s="7"/>
      <c r="M39" s="7"/>
      <c r="N39" s="7"/>
      <c r="O39" s="7"/>
      <c r="P39" s="7"/>
      <c r="Q39" s="7"/>
      <c r="R39" s="7"/>
      <c r="S39" s="7"/>
      <c r="T39" s="7"/>
      <c r="U39" s="7"/>
      <c r="V39" s="7"/>
      <c r="W39" s="5"/>
    </row>
    <row r="40" spans="1:25" x14ac:dyDescent="0.3">
      <c r="A40" s="5"/>
      <c r="B40" s="11"/>
      <c r="C40" s="11"/>
      <c r="D40" s="12"/>
      <c r="E40" s="13"/>
      <c r="F40" s="13"/>
      <c r="G40" s="14"/>
      <c r="H40" s="7"/>
      <c r="I40" s="7"/>
      <c r="J40" s="7"/>
      <c r="K40" s="7"/>
      <c r="L40" s="7"/>
      <c r="M40" s="7"/>
      <c r="N40" s="7"/>
      <c r="O40" s="7"/>
      <c r="P40" s="7"/>
      <c r="Q40" s="7"/>
      <c r="R40" s="7"/>
      <c r="S40" s="7"/>
      <c r="T40" s="7"/>
      <c r="U40" s="7"/>
      <c r="V40" s="7"/>
      <c r="W40" s="5"/>
    </row>
    <row r="41" spans="1:25" x14ac:dyDescent="0.3">
      <c r="A41" s="5"/>
      <c r="B41" s="11"/>
      <c r="C41" s="11"/>
      <c r="D41" s="12"/>
      <c r="E41" s="13"/>
      <c r="F41" s="13"/>
      <c r="G41" s="14"/>
      <c r="H41" s="7"/>
      <c r="I41" s="7"/>
      <c r="J41" s="7"/>
      <c r="K41" s="7"/>
      <c r="L41" s="7"/>
      <c r="M41" s="7"/>
      <c r="N41" s="7"/>
      <c r="O41" s="7"/>
      <c r="P41" s="7"/>
      <c r="Q41" s="7"/>
      <c r="R41" s="7"/>
      <c r="S41" s="7"/>
      <c r="T41" s="7"/>
      <c r="U41" s="7"/>
      <c r="V41" s="7"/>
      <c r="W41" s="5"/>
    </row>
    <row r="42" spans="1:25" x14ac:dyDescent="0.3">
      <c r="A42" s="5"/>
      <c r="B42" s="11"/>
      <c r="C42" s="11"/>
      <c r="D42" s="12"/>
      <c r="E42" s="13"/>
      <c r="F42" s="13"/>
      <c r="G42" s="14"/>
      <c r="H42" s="7"/>
      <c r="I42" s="7"/>
      <c r="J42" s="7"/>
      <c r="K42" s="7"/>
      <c r="L42" s="7"/>
      <c r="M42" s="7"/>
      <c r="N42" s="7"/>
      <c r="O42" s="7"/>
      <c r="P42" s="7"/>
      <c r="Q42" s="7"/>
      <c r="R42" s="7"/>
      <c r="S42" s="7"/>
      <c r="T42" s="7"/>
      <c r="U42" s="7"/>
      <c r="V42" s="7"/>
      <c r="W42" s="5"/>
    </row>
    <row r="43" spans="1:25" x14ac:dyDescent="0.3">
      <c r="A43" s="5"/>
      <c r="B43" s="11"/>
      <c r="C43" s="11"/>
      <c r="D43" s="12"/>
      <c r="E43" s="13"/>
      <c r="F43" s="13"/>
      <c r="G43" s="14"/>
      <c r="H43" s="7"/>
      <c r="I43" s="7"/>
      <c r="J43" s="7"/>
      <c r="K43" s="7"/>
      <c r="L43" s="7"/>
      <c r="M43" s="7"/>
      <c r="N43" s="7"/>
      <c r="O43" s="7"/>
      <c r="P43" s="7"/>
      <c r="Q43" s="7"/>
      <c r="R43" s="7"/>
      <c r="S43" s="7"/>
      <c r="T43" s="7"/>
      <c r="U43" s="7"/>
      <c r="V43" s="7"/>
      <c r="W43" s="5"/>
    </row>
    <row r="44" spans="1:25" x14ac:dyDescent="0.3">
      <c r="A44" s="5"/>
      <c r="B44" s="7"/>
      <c r="C44" s="7"/>
      <c r="D44" s="15"/>
      <c r="E44" s="10"/>
      <c r="F44" s="10"/>
      <c r="G44" s="10"/>
      <c r="H44" s="7"/>
      <c r="I44" s="7"/>
      <c r="J44" s="7"/>
      <c r="K44" s="7"/>
      <c r="L44" s="7"/>
      <c r="M44" s="7"/>
      <c r="N44" s="7"/>
      <c r="O44" s="7"/>
      <c r="P44" s="7"/>
      <c r="Q44" s="7"/>
      <c r="R44" s="7"/>
      <c r="S44" s="7"/>
      <c r="T44" s="7"/>
      <c r="U44" s="7"/>
      <c r="V44" s="7"/>
      <c r="W44" s="5"/>
    </row>
    <row r="45" spans="1:25" ht="9" customHeight="1" x14ac:dyDescent="0.3">
      <c r="A45" s="5"/>
      <c r="B45" s="5"/>
      <c r="C45" s="5"/>
      <c r="D45" s="9"/>
      <c r="E45" s="6"/>
      <c r="F45" s="6"/>
      <c r="G45" s="6"/>
      <c r="H45" s="5"/>
      <c r="I45" s="5"/>
      <c r="J45" s="5"/>
      <c r="K45" s="5"/>
      <c r="L45" s="5"/>
      <c r="M45" s="5"/>
      <c r="N45" s="5"/>
      <c r="O45" s="5"/>
      <c r="P45" s="5"/>
      <c r="Q45" s="5"/>
      <c r="R45" s="5"/>
      <c r="S45" s="5"/>
      <c r="T45" s="5"/>
      <c r="U45" s="5"/>
      <c r="V45" s="5"/>
      <c r="W45" s="5"/>
      <c r="X45" s="8"/>
      <c r="Y45" s="8"/>
    </row>
    <row r="46" spans="1:25" ht="9" customHeight="1" x14ac:dyDescent="0.3">
      <c r="A46" s="5"/>
      <c r="B46" s="7"/>
      <c r="C46" s="7"/>
      <c r="D46" s="15"/>
      <c r="E46" s="10"/>
      <c r="F46" s="10"/>
      <c r="G46" s="10"/>
      <c r="H46" s="7"/>
      <c r="I46" s="7"/>
      <c r="J46" s="7"/>
      <c r="K46" s="7"/>
      <c r="L46" s="7"/>
      <c r="M46" s="7"/>
      <c r="N46" s="7"/>
      <c r="O46" s="7"/>
      <c r="P46" s="7"/>
      <c r="Q46" s="7"/>
      <c r="R46" s="7"/>
      <c r="S46" s="7"/>
      <c r="T46" s="7"/>
      <c r="U46" s="7"/>
      <c r="V46" s="7"/>
      <c r="W46" s="7"/>
    </row>
    <row r="47" spans="1:25" ht="21" x14ac:dyDescent="0.4">
      <c r="A47" s="5"/>
      <c r="B47" s="52"/>
      <c r="C47" s="52"/>
      <c r="D47" s="52"/>
      <c r="E47" s="52"/>
      <c r="F47" s="52"/>
      <c r="G47" s="52"/>
      <c r="H47" s="52"/>
      <c r="I47" s="52"/>
      <c r="J47" s="23"/>
      <c r="K47" s="23"/>
      <c r="L47" s="23"/>
      <c r="M47" s="23"/>
      <c r="N47" s="23"/>
      <c r="O47" s="23"/>
      <c r="P47" s="23"/>
      <c r="Q47" s="23"/>
      <c r="R47" s="23"/>
      <c r="S47" s="23"/>
      <c r="T47" s="23"/>
      <c r="U47" s="23"/>
      <c r="V47" s="23"/>
      <c r="W47" s="7"/>
    </row>
    <row r="48" spans="1:25" ht="9" customHeight="1" x14ac:dyDescent="0.3">
      <c r="A48" s="5"/>
      <c r="B48" s="7"/>
      <c r="C48" s="7"/>
      <c r="D48" s="7"/>
      <c r="E48" s="7"/>
      <c r="F48" s="7"/>
      <c r="G48" s="7"/>
      <c r="H48" s="7"/>
      <c r="I48" s="7"/>
      <c r="J48" s="7"/>
      <c r="K48" s="7"/>
      <c r="L48" s="7"/>
      <c r="M48" s="7"/>
      <c r="N48" s="7"/>
      <c r="O48" s="7"/>
      <c r="P48" s="7"/>
      <c r="Q48" s="7"/>
      <c r="R48" s="7"/>
      <c r="S48" s="7"/>
      <c r="T48" s="7"/>
      <c r="U48" s="7"/>
      <c r="V48" s="7"/>
      <c r="W48" s="7"/>
    </row>
    <row r="49" spans="1:23" ht="15.75" customHeight="1" x14ac:dyDescent="0.3">
      <c r="A49" s="5"/>
      <c r="B49" s="3" t="s">
        <v>18</v>
      </c>
      <c r="C49" t="s">
        <v>278</v>
      </c>
      <c r="D49" s="7"/>
      <c r="E49" s="7"/>
      <c r="F49" s="7"/>
      <c r="G49" s="7"/>
      <c r="H49" s="7"/>
      <c r="I49" s="7"/>
      <c r="J49" s="7"/>
      <c r="K49" s="7"/>
      <c r="L49" s="7"/>
      <c r="M49" s="7"/>
      <c r="N49" s="7"/>
      <c r="O49" s="7"/>
      <c r="P49" s="7"/>
      <c r="Q49" s="7"/>
      <c r="R49" s="7"/>
      <c r="S49" s="7"/>
      <c r="T49" s="7"/>
      <c r="U49" s="7"/>
      <c r="V49" s="7"/>
      <c r="W49" s="7"/>
    </row>
    <row r="50" spans="1:23" ht="9" customHeight="1" x14ac:dyDescent="0.3">
      <c r="A50" s="5"/>
      <c r="B50" s="7"/>
      <c r="C50" s="7"/>
      <c r="D50" s="7"/>
      <c r="E50" s="7"/>
      <c r="F50" s="7"/>
      <c r="G50" s="7"/>
      <c r="H50" s="7"/>
      <c r="I50" s="7"/>
      <c r="J50" s="7"/>
      <c r="K50" s="7"/>
      <c r="L50" s="7"/>
      <c r="M50" s="7"/>
      <c r="N50" s="7"/>
      <c r="O50" s="7"/>
      <c r="P50" s="7"/>
      <c r="Q50" s="7"/>
      <c r="R50" s="7"/>
      <c r="S50" s="7"/>
      <c r="T50" s="7"/>
      <c r="U50" s="7"/>
      <c r="V50" s="7"/>
      <c r="W50" s="7"/>
    </row>
    <row r="51" spans="1:23" x14ac:dyDescent="0.3">
      <c r="A51" s="5"/>
      <c r="B51" s="3" t="s">
        <v>145</v>
      </c>
      <c r="I51" s="3" t="s">
        <v>142</v>
      </c>
      <c r="L51" s="7"/>
      <c r="M51" s="7"/>
      <c r="N51" s="7"/>
      <c r="O51" s="7"/>
      <c r="P51" s="7"/>
      <c r="Q51" s="7"/>
      <c r="R51" s="7"/>
      <c r="S51" s="7"/>
      <c r="T51" s="7"/>
      <c r="U51" s="7"/>
      <c r="V51" s="7"/>
      <c r="W51" s="7"/>
    </row>
    <row r="52" spans="1:23" x14ac:dyDescent="0.3">
      <c r="A52" s="5"/>
      <c r="B52" s="3" t="s">
        <v>108</v>
      </c>
      <c r="C52" s="3" t="s">
        <v>22</v>
      </c>
      <c r="D52" s="3" t="s">
        <v>137</v>
      </c>
      <c r="E52" s="3" t="s">
        <v>138</v>
      </c>
      <c r="F52" s="3" t="s">
        <v>193</v>
      </c>
      <c r="G52" s="3" t="s">
        <v>194</v>
      </c>
      <c r="H52" s="3" t="s">
        <v>13</v>
      </c>
      <c r="I52" t="s">
        <v>143</v>
      </c>
      <c r="J52" t="s">
        <v>144</v>
      </c>
      <c r="K52" t="s">
        <v>75</v>
      </c>
      <c r="L52" s="7"/>
      <c r="M52" s="7"/>
      <c r="N52" s="7"/>
      <c r="O52" s="7"/>
      <c r="P52" s="7"/>
      <c r="Q52" s="7"/>
      <c r="R52" s="7"/>
      <c r="S52" s="7"/>
      <c r="T52" s="7"/>
      <c r="U52" s="7"/>
      <c r="V52" s="7"/>
      <c r="W52" s="7"/>
    </row>
    <row r="53" spans="1:23" x14ac:dyDescent="0.3">
      <c r="A53" s="5"/>
      <c r="B53" t="s">
        <v>80</v>
      </c>
      <c r="C53" t="s">
        <v>37</v>
      </c>
      <c r="D53" t="s">
        <v>141</v>
      </c>
      <c r="E53" t="s">
        <v>41</v>
      </c>
      <c r="F53" t="s">
        <v>251</v>
      </c>
      <c r="G53" t="s">
        <v>40</v>
      </c>
      <c r="H53" t="s">
        <v>412</v>
      </c>
      <c r="I53" s="4"/>
      <c r="J53" s="4">
        <v>109.32</v>
      </c>
      <c r="K53" s="4">
        <v>109.32</v>
      </c>
      <c r="L53" s="7"/>
      <c r="M53" s="7"/>
      <c r="N53" s="7"/>
      <c r="O53" s="7"/>
      <c r="P53" s="7"/>
      <c r="Q53" s="7"/>
      <c r="R53" s="7"/>
      <c r="S53" s="7"/>
      <c r="T53" s="7"/>
      <c r="U53" s="7"/>
      <c r="V53" s="7"/>
      <c r="W53" s="7"/>
    </row>
    <row r="54" spans="1:23" x14ac:dyDescent="0.3">
      <c r="A54" s="5"/>
      <c r="D54" t="s">
        <v>413</v>
      </c>
      <c r="E54" t="s">
        <v>286</v>
      </c>
      <c r="F54" t="s">
        <v>251</v>
      </c>
      <c r="G54" t="s">
        <v>40</v>
      </c>
      <c r="H54" t="s">
        <v>412</v>
      </c>
      <c r="I54" s="4"/>
      <c r="J54" s="4">
        <v>75</v>
      </c>
      <c r="K54" s="4">
        <v>75</v>
      </c>
      <c r="L54" s="7"/>
      <c r="M54" s="7"/>
      <c r="N54" s="7"/>
      <c r="O54" s="7"/>
      <c r="P54" s="7"/>
      <c r="Q54" s="7"/>
      <c r="R54" s="7"/>
      <c r="S54" s="7"/>
      <c r="T54" s="7"/>
      <c r="U54" s="7"/>
      <c r="V54" s="7"/>
      <c r="W54" s="7"/>
    </row>
    <row r="55" spans="1:23" x14ac:dyDescent="0.3">
      <c r="A55" s="5"/>
      <c r="D55" t="s">
        <v>107</v>
      </c>
      <c r="E55" t="s">
        <v>62</v>
      </c>
      <c r="F55" t="s">
        <v>251</v>
      </c>
      <c r="G55" t="s">
        <v>40</v>
      </c>
      <c r="H55" t="s">
        <v>412</v>
      </c>
      <c r="I55" s="4"/>
      <c r="J55" s="4">
        <v>484.98</v>
      </c>
      <c r="K55" s="4">
        <v>484.98</v>
      </c>
      <c r="L55" s="7"/>
      <c r="M55" s="7"/>
      <c r="N55" s="7"/>
      <c r="O55" s="7"/>
      <c r="P55" s="7"/>
      <c r="Q55" s="7"/>
      <c r="R55" s="7"/>
      <c r="S55" s="7"/>
      <c r="T55" s="7"/>
      <c r="U55" s="7"/>
      <c r="V55" s="7"/>
      <c r="W55" s="7"/>
    </row>
    <row r="56" spans="1:23" x14ac:dyDescent="0.3">
      <c r="A56" s="5"/>
      <c r="C56" t="s">
        <v>149</v>
      </c>
      <c r="I56" s="4"/>
      <c r="J56" s="4">
        <v>669.3</v>
      </c>
      <c r="K56" s="4">
        <v>669.3</v>
      </c>
      <c r="L56" s="7"/>
      <c r="M56" s="7"/>
      <c r="N56" s="7"/>
      <c r="O56" s="7"/>
      <c r="P56" s="7"/>
      <c r="Q56" s="7"/>
      <c r="R56" s="7"/>
      <c r="S56" s="7"/>
      <c r="T56" s="7"/>
      <c r="U56" s="7"/>
      <c r="V56" s="7"/>
      <c r="W56" s="7"/>
    </row>
    <row r="57" spans="1:23" x14ac:dyDescent="0.3">
      <c r="A57" s="5"/>
      <c r="B57" t="s">
        <v>116</v>
      </c>
      <c r="I57" s="4"/>
      <c r="J57" s="4">
        <v>669.3</v>
      </c>
      <c r="K57" s="4">
        <v>669.3</v>
      </c>
      <c r="L57" s="7"/>
      <c r="M57" s="7"/>
      <c r="N57" s="7"/>
      <c r="O57" s="7"/>
      <c r="P57" s="7"/>
      <c r="Q57" s="7"/>
      <c r="R57" s="7"/>
      <c r="S57" s="7"/>
      <c r="T57" s="7"/>
      <c r="U57" s="7"/>
      <c r="V57" s="7"/>
      <c r="W57" s="7"/>
    </row>
    <row r="58" spans="1:23" x14ac:dyDescent="0.3">
      <c r="A58" s="5"/>
      <c r="B58" t="s">
        <v>79</v>
      </c>
      <c r="C58" t="s">
        <v>45</v>
      </c>
      <c r="D58" t="s">
        <v>105</v>
      </c>
      <c r="E58" t="s">
        <v>102</v>
      </c>
      <c r="F58" t="s">
        <v>251</v>
      </c>
      <c r="G58" t="s">
        <v>40</v>
      </c>
      <c r="H58" t="s">
        <v>412</v>
      </c>
      <c r="I58" s="4"/>
      <c r="J58" s="4">
        <v>450</v>
      </c>
      <c r="K58" s="4">
        <v>450</v>
      </c>
      <c r="L58" s="7"/>
      <c r="M58" s="7"/>
      <c r="N58" s="7"/>
      <c r="O58" s="7"/>
      <c r="P58" s="7"/>
      <c r="Q58" s="7"/>
      <c r="R58" s="7"/>
      <c r="S58" s="7"/>
      <c r="T58" s="7"/>
      <c r="U58" s="7"/>
      <c r="V58" s="7"/>
      <c r="W58" s="7"/>
    </row>
    <row r="59" spans="1:23" x14ac:dyDescent="0.3">
      <c r="A59" s="5"/>
      <c r="D59" t="s">
        <v>92</v>
      </c>
      <c r="E59" t="s">
        <v>46</v>
      </c>
      <c r="F59" t="s">
        <v>284</v>
      </c>
      <c r="G59" t="s">
        <v>43</v>
      </c>
      <c r="H59" t="s">
        <v>412</v>
      </c>
      <c r="I59" s="4">
        <v>67.98</v>
      </c>
      <c r="J59" s="4"/>
      <c r="K59" s="4">
        <v>67.98</v>
      </c>
      <c r="L59" s="7"/>
      <c r="M59" s="7"/>
      <c r="N59" s="7"/>
      <c r="O59" s="7"/>
      <c r="P59" s="7"/>
      <c r="Q59" s="7"/>
      <c r="R59" s="7"/>
      <c r="S59" s="7"/>
      <c r="T59" s="7"/>
      <c r="U59" s="7"/>
      <c r="V59" s="7"/>
      <c r="W59" s="7"/>
    </row>
    <row r="60" spans="1:23" x14ac:dyDescent="0.3">
      <c r="A60" s="5"/>
      <c r="D60" t="s">
        <v>414</v>
      </c>
      <c r="E60" t="s">
        <v>282</v>
      </c>
      <c r="F60" t="s">
        <v>281</v>
      </c>
      <c r="G60" t="s">
        <v>40</v>
      </c>
      <c r="H60" t="s">
        <v>412</v>
      </c>
      <c r="I60" s="4">
        <v>143.07</v>
      </c>
      <c r="J60" s="4"/>
      <c r="K60" s="4">
        <v>143.07</v>
      </c>
      <c r="L60" s="7"/>
      <c r="M60" s="7"/>
      <c r="N60" s="7"/>
      <c r="O60" s="7"/>
      <c r="P60" s="7"/>
      <c r="Q60" s="7"/>
      <c r="R60" s="7"/>
      <c r="S60" s="7"/>
      <c r="T60" s="7"/>
      <c r="U60" s="7"/>
      <c r="V60" s="7"/>
      <c r="W60" s="7"/>
    </row>
    <row r="61" spans="1:23" x14ac:dyDescent="0.3">
      <c r="A61" s="5"/>
      <c r="D61" t="s">
        <v>414</v>
      </c>
      <c r="E61" t="s">
        <v>282</v>
      </c>
      <c r="F61" t="s">
        <v>283</v>
      </c>
      <c r="G61" t="s">
        <v>40</v>
      </c>
      <c r="H61" t="s">
        <v>412</v>
      </c>
      <c r="I61" s="4">
        <v>52.99</v>
      </c>
      <c r="J61" s="4"/>
      <c r="K61" s="4">
        <v>52.99</v>
      </c>
      <c r="L61" s="7"/>
      <c r="M61" s="7"/>
      <c r="N61" s="7"/>
      <c r="O61" s="7"/>
      <c r="P61" s="7"/>
      <c r="Q61" s="7"/>
      <c r="R61" s="7"/>
      <c r="S61" s="7"/>
      <c r="T61" s="7"/>
      <c r="U61" s="7"/>
      <c r="V61" s="7"/>
      <c r="W61" s="7"/>
    </row>
    <row r="62" spans="1:23" x14ac:dyDescent="0.3">
      <c r="A62" s="5"/>
      <c r="C62" t="s">
        <v>150</v>
      </c>
      <c r="I62" s="4">
        <v>264.04000000000002</v>
      </c>
      <c r="J62" s="4">
        <v>450</v>
      </c>
      <c r="K62" s="4">
        <v>714.04</v>
      </c>
      <c r="L62" s="7"/>
      <c r="M62" s="7"/>
      <c r="N62" s="7"/>
      <c r="O62" s="7"/>
      <c r="P62" s="7"/>
      <c r="Q62" s="7"/>
      <c r="R62" s="7"/>
      <c r="S62" s="7"/>
      <c r="T62" s="7"/>
      <c r="U62" s="7"/>
      <c r="V62" s="7"/>
      <c r="W62" s="7"/>
    </row>
    <row r="63" spans="1:23" x14ac:dyDescent="0.3">
      <c r="A63" s="5"/>
      <c r="B63" t="s">
        <v>117</v>
      </c>
      <c r="I63" s="4">
        <v>264.04000000000002</v>
      </c>
      <c r="J63" s="4">
        <v>450</v>
      </c>
      <c r="K63" s="4">
        <v>714.04</v>
      </c>
      <c r="L63" s="7"/>
      <c r="M63" s="7"/>
      <c r="N63" s="7"/>
      <c r="O63" s="7"/>
      <c r="P63" s="7"/>
      <c r="Q63" s="7"/>
      <c r="R63" s="7"/>
      <c r="S63" s="7"/>
      <c r="T63" s="7"/>
      <c r="U63" s="7"/>
      <c r="V63" s="7"/>
      <c r="W63" s="7"/>
    </row>
    <row r="64" spans="1:23" x14ac:dyDescent="0.3">
      <c r="A64" s="5"/>
      <c r="B64" t="s">
        <v>75</v>
      </c>
      <c r="I64" s="4">
        <v>264.04000000000002</v>
      </c>
      <c r="J64" s="4">
        <v>1119.3</v>
      </c>
      <c r="K64" s="4">
        <v>1383.34</v>
      </c>
      <c r="L64" s="7"/>
      <c r="M64" s="7"/>
      <c r="N64" s="7"/>
      <c r="O64" s="7"/>
      <c r="P64" s="7"/>
      <c r="Q64" s="7"/>
      <c r="R64" s="7"/>
      <c r="S64" s="7"/>
      <c r="T64" s="7"/>
      <c r="U64" s="7"/>
      <c r="V64" s="7"/>
      <c r="W64" s="7"/>
    </row>
    <row r="65" spans="1:23" x14ac:dyDescent="0.3">
      <c r="A65" s="5"/>
      <c r="B65" s="7"/>
      <c r="C65" s="7"/>
      <c r="D65" s="7"/>
      <c r="E65" s="7"/>
      <c r="F65" s="7"/>
      <c r="G65" s="7"/>
      <c r="H65" s="7"/>
      <c r="I65" s="7"/>
      <c r="J65" s="7"/>
      <c r="K65" s="7"/>
      <c r="L65" s="7"/>
      <c r="M65" s="7"/>
      <c r="N65" s="7"/>
      <c r="O65" s="7"/>
      <c r="P65" s="7"/>
      <c r="Q65" s="7"/>
      <c r="R65" s="7"/>
      <c r="S65" s="7"/>
      <c r="T65" s="7"/>
      <c r="U65" s="7"/>
      <c r="V65" s="7"/>
      <c r="W65" s="7"/>
    </row>
    <row r="66" spans="1:23" x14ac:dyDescent="0.3">
      <c r="A66" s="5"/>
      <c r="B66" s="7"/>
      <c r="C66" s="7"/>
      <c r="D66" s="7"/>
      <c r="E66" s="7"/>
      <c r="F66" s="7"/>
      <c r="G66" s="7"/>
      <c r="H66" s="7"/>
      <c r="I66" s="7"/>
      <c r="J66" s="7"/>
      <c r="K66" s="7"/>
      <c r="L66" s="7"/>
      <c r="M66" s="7"/>
      <c r="N66" s="7"/>
      <c r="O66" s="7"/>
      <c r="P66" s="7"/>
      <c r="Q66" s="7"/>
      <c r="R66" s="7"/>
      <c r="S66" s="7"/>
      <c r="T66" s="7"/>
      <c r="U66" s="7"/>
      <c r="V66" s="7"/>
      <c r="W66" s="7"/>
    </row>
    <row r="67" spans="1:23" x14ac:dyDescent="0.3">
      <c r="A67" s="5"/>
      <c r="B67" s="7"/>
      <c r="C67" s="7"/>
      <c r="D67" s="7"/>
      <c r="E67" s="7"/>
      <c r="F67" s="7"/>
      <c r="G67" s="7"/>
      <c r="H67" s="7"/>
      <c r="I67" s="7"/>
      <c r="J67" s="7"/>
      <c r="K67" s="7"/>
      <c r="L67" s="7"/>
      <c r="M67" s="7"/>
      <c r="N67" s="7"/>
      <c r="O67" s="7"/>
      <c r="P67" s="7"/>
      <c r="Q67" s="7"/>
      <c r="R67" s="7"/>
      <c r="S67" s="7"/>
      <c r="T67" s="7"/>
      <c r="U67" s="7"/>
      <c r="V67" s="7"/>
      <c r="W67" s="7"/>
    </row>
    <row r="68" spans="1:23" x14ac:dyDescent="0.3">
      <c r="A68" s="5"/>
      <c r="B68" s="7"/>
      <c r="C68" s="7"/>
      <c r="D68" s="7"/>
      <c r="E68" s="7"/>
      <c r="F68" s="7"/>
      <c r="G68" s="7"/>
      <c r="H68" s="7"/>
      <c r="I68" s="7"/>
      <c r="J68" s="7"/>
      <c r="K68" s="7"/>
      <c r="L68" s="7"/>
      <c r="M68" s="7"/>
      <c r="N68" s="7"/>
      <c r="O68" s="7"/>
      <c r="P68" s="7"/>
      <c r="Q68" s="7"/>
      <c r="R68" s="7"/>
      <c r="S68" s="7"/>
      <c r="T68" s="7"/>
      <c r="U68" s="7"/>
      <c r="V68" s="7"/>
      <c r="W68" s="7"/>
    </row>
    <row r="69" spans="1:23" x14ac:dyDescent="0.3">
      <c r="A69" s="5"/>
      <c r="B69" s="7"/>
      <c r="C69" s="7"/>
      <c r="D69" s="7"/>
      <c r="E69" s="7"/>
      <c r="F69" s="7"/>
      <c r="G69" s="7"/>
      <c r="H69" s="7"/>
      <c r="I69" s="7"/>
      <c r="J69" s="7"/>
      <c r="K69" s="7"/>
      <c r="L69" s="7"/>
      <c r="M69" s="7"/>
      <c r="N69" s="7"/>
      <c r="O69" s="7"/>
      <c r="P69" s="7"/>
      <c r="Q69" s="7"/>
      <c r="R69" s="7"/>
      <c r="S69" s="7"/>
      <c r="T69" s="7"/>
      <c r="U69" s="7"/>
      <c r="V69" s="7"/>
      <c r="W69" s="7"/>
    </row>
    <row r="70" spans="1:23" x14ac:dyDescent="0.3">
      <c r="A70" s="5"/>
      <c r="B70" s="7"/>
      <c r="C70" s="7"/>
      <c r="D70" s="7"/>
      <c r="E70" s="7"/>
      <c r="F70" s="7"/>
      <c r="G70" s="7"/>
      <c r="H70" s="7"/>
      <c r="I70" s="7"/>
      <c r="J70" s="7"/>
      <c r="K70" s="7"/>
      <c r="L70" s="7"/>
      <c r="M70" s="7"/>
      <c r="N70" s="7"/>
      <c r="O70" s="7"/>
      <c r="P70" s="7"/>
      <c r="Q70" s="7"/>
      <c r="R70" s="7"/>
      <c r="S70" s="7"/>
      <c r="T70" s="7"/>
      <c r="U70" s="7"/>
      <c r="V70" s="7"/>
      <c r="W70" s="7"/>
    </row>
    <row r="71" spans="1:23" x14ac:dyDescent="0.3">
      <c r="A71" s="5"/>
      <c r="B71" s="7"/>
      <c r="C71" s="7"/>
      <c r="D71" s="7"/>
      <c r="E71" s="7"/>
      <c r="F71" s="7"/>
      <c r="G71" s="7"/>
      <c r="H71" s="7"/>
      <c r="I71" s="7"/>
      <c r="J71" s="7"/>
      <c r="K71" s="7"/>
      <c r="L71" s="7"/>
      <c r="M71" s="7"/>
      <c r="N71" s="7"/>
      <c r="O71" s="7"/>
      <c r="P71" s="7"/>
      <c r="Q71" s="7"/>
      <c r="R71" s="7"/>
      <c r="S71" s="7"/>
      <c r="T71" s="7"/>
      <c r="U71" s="7"/>
      <c r="V71" s="7"/>
      <c r="W71" s="7"/>
    </row>
    <row r="72" spans="1:23" x14ac:dyDescent="0.3">
      <c r="A72" s="5"/>
      <c r="B72" s="7"/>
      <c r="C72" s="7"/>
      <c r="D72" s="7"/>
      <c r="E72" s="7"/>
      <c r="F72" s="7"/>
      <c r="G72" s="7"/>
      <c r="H72" s="7"/>
      <c r="I72" s="7"/>
      <c r="J72" s="7"/>
      <c r="K72" s="7"/>
      <c r="L72" s="7"/>
      <c r="M72" s="7"/>
      <c r="N72" s="7"/>
      <c r="O72" s="7"/>
      <c r="P72" s="7"/>
      <c r="Q72" s="7"/>
      <c r="R72" s="7"/>
      <c r="S72" s="7"/>
      <c r="T72" s="7"/>
      <c r="U72" s="7"/>
      <c r="V72" s="7"/>
      <c r="W72" s="7"/>
    </row>
    <row r="73" spans="1:23" x14ac:dyDescent="0.3">
      <c r="A73" s="5"/>
      <c r="B73" s="7"/>
      <c r="C73" s="7"/>
      <c r="D73" s="7"/>
      <c r="E73" s="7"/>
      <c r="F73" s="7"/>
      <c r="G73" s="7"/>
      <c r="H73" s="7"/>
      <c r="I73" s="7"/>
      <c r="J73" s="7"/>
      <c r="K73" s="7"/>
      <c r="L73" s="7"/>
      <c r="M73" s="7"/>
      <c r="N73" s="7"/>
      <c r="O73" s="7"/>
      <c r="P73" s="7"/>
      <c r="Q73" s="7"/>
      <c r="R73" s="7"/>
      <c r="S73" s="7"/>
      <c r="T73" s="7"/>
      <c r="U73" s="7"/>
      <c r="V73" s="7"/>
      <c r="W73" s="7"/>
    </row>
    <row r="74" spans="1:23" x14ac:dyDescent="0.3">
      <c r="A74" s="5"/>
      <c r="B74" s="7"/>
      <c r="C74" s="7"/>
      <c r="D74" s="7"/>
      <c r="E74" s="7"/>
      <c r="F74" s="7"/>
      <c r="G74" s="7"/>
      <c r="H74" s="7"/>
      <c r="I74" s="7"/>
      <c r="J74" s="7"/>
      <c r="K74" s="7"/>
      <c r="L74" s="7"/>
      <c r="M74" s="7"/>
      <c r="N74" s="7"/>
      <c r="O74" s="7"/>
      <c r="P74" s="7"/>
      <c r="Q74" s="7"/>
      <c r="R74" s="7"/>
      <c r="S74" s="7"/>
      <c r="T74" s="7"/>
      <c r="U74" s="7"/>
      <c r="V74" s="7"/>
      <c r="W74" s="7"/>
    </row>
    <row r="75" spans="1:23" x14ac:dyDescent="0.3">
      <c r="A75" s="5"/>
      <c r="B75" s="7"/>
      <c r="C75" s="7"/>
      <c r="D75" s="7"/>
      <c r="E75" s="7"/>
      <c r="F75" s="7"/>
      <c r="G75" s="7"/>
      <c r="H75" s="7"/>
      <c r="I75" s="7"/>
      <c r="J75" s="7"/>
      <c r="K75" s="7"/>
      <c r="L75" s="7"/>
      <c r="M75" s="7"/>
      <c r="N75" s="7"/>
      <c r="O75" s="7"/>
      <c r="P75" s="7"/>
      <c r="Q75" s="7"/>
      <c r="R75" s="7"/>
      <c r="S75" s="7"/>
      <c r="T75" s="7"/>
      <c r="U75" s="7"/>
      <c r="V75" s="7"/>
      <c r="W75" s="7"/>
    </row>
    <row r="76" spans="1:23" x14ac:dyDescent="0.3">
      <c r="A76" s="5"/>
      <c r="B76" s="7"/>
      <c r="C76" s="7"/>
      <c r="D76" s="7"/>
      <c r="E76" s="7"/>
      <c r="F76" s="7"/>
      <c r="G76" s="7"/>
      <c r="H76" s="7"/>
      <c r="I76" s="7"/>
      <c r="J76" s="7"/>
      <c r="K76" s="7"/>
      <c r="L76" s="7"/>
      <c r="M76" s="7"/>
      <c r="N76" s="7"/>
      <c r="O76" s="7"/>
      <c r="P76" s="7"/>
      <c r="Q76" s="7"/>
      <c r="R76" s="7"/>
      <c r="S76" s="7"/>
      <c r="T76" s="7"/>
      <c r="U76" s="7"/>
      <c r="V76" s="7"/>
      <c r="W76" s="7"/>
    </row>
    <row r="77" spans="1:23" x14ac:dyDescent="0.3">
      <c r="A77" s="5"/>
      <c r="B77" s="7"/>
      <c r="C77" s="7"/>
      <c r="D77" s="7"/>
      <c r="E77" s="7"/>
      <c r="F77" s="7"/>
      <c r="G77" s="7"/>
      <c r="H77" s="7"/>
      <c r="I77" s="7"/>
      <c r="J77" s="7"/>
      <c r="K77" s="7"/>
      <c r="L77" s="7"/>
      <c r="M77" s="7"/>
      <c r="N77" s="7"/>
      <c r="O77" s="7"/>
      <c r="P77" s="7"/>
      <c r="Q77" s="7"/>
      <c r="R77" s="7"/>
      <c r="S77" s="7"/>
      <c r="T77" s="7"/>
      <c r="U77" s="7"/>
      <c r="V77" s="7"/>
      <c r="W77" s="7"/>
    </row>
    <row r="78" spans="1:23" x14ac:dyDescent="0.3">
      <c r="A78" s="5"/>
      <c r="B78" s="7"/>
      <c r="C78" s="7"/>
      <c r="D78" s="7"/>
      <c r="E78" s="7"/>
      <c r="F78" s="7"/>
      <c r="G78" s="7"/>
      <c r="H78" s="7"/>
      <c r="I78" s="7"/>
      <c r="J78" s="7"/>
      <c r="K78" s="7"/>
      <c r="L78" s="7"/>
      <c r="M78" s="7"/>
      <c r="N78" s="7"/>
      <c r="O78" s="7"/>
      <c r="P78" s="7"/>
      <c r="Q78" s="7"/>
      <c r="R78" s="7"/>
      <c r="S78" s="7"/>
      <c r="T78" s="7"/>
      <c r="U78" s="7"/>
      <c r="V78" s="7"/>
      <c r="W78" s="7"/>
    </row>
    <row r="79" spans="1:23" x14ac:dyDescent="0.3">
      <c r="A79" s="5"/>
      <c r="B79" s="7"/>
      <c r="C79" s="7"/>
      <c r="D79" s="7"/>
      <c r="E79" s="7"/>
      <c r="F79" s="7"/>
      <c r="G79" s="7"/>
      <c r="H79" s="7"/>
      <c r="I79" s="7"/>
      <c r="J79" s="7"/>
      <c r="K79" s="7"/>
      <c r="L79" s="7"/>
      <c r="M79" s="7"/>
      <c r="N79" s="7"/>
      <c r="O79" s="7"/>
      <c r="P79" s="7"/>
      <c r="Q79" s="7"/>
      <c r="R79" s="7"/>
      <c r="S79" s="7"/>
      <c r="T79" s="7"/>
      <c r="U79" s="7"/>
      <c r="V79" s="7"/>
      <c r="W79" s="7"/>
    </row>
    <row r="80" spans="1:23" x14ac:dyDescent="0.3">
      <c r="A80" s="5"/>
      <c r="B80" s="7"/>
      <c r="C80" s="7"/>
      <c r="D80" s="7"/>
      <c r="E80" s="7"/>
      <c r="F80" s="7"/>
      <c r="G80" s="7"/>
      <c r="H80" s="7"/>
      <c r="I80" s="7"/>
      <c r="J80" s="7"/>
      <c r="K80" s="7"/>
      <c r="L80" s="7"/>
      <c r="M80" s="7"/>
      <c r="N80" s="7"/>
      <c r="O80" s="7"/>
      <c r="P80" s="7"/>
      <c r="Q80" s="7"/>
      <c r="R80" s="7"/>
      <c r="S80" s="7"/>
      <c r="T80" s="7"/>
      <c r="U80" s="7"/>
      <c r="V80" s="7"/>
      <c r="W80" s="7"/>
    </row>
    <row r="81" spans="1:23" x14ac:dyDescent="0.3">
      <c r="A81" s="5"/>
      <c r="B81" s="7"/>
      <c r="C81" s="7"/>
      <c r="D81" s="7"/>
      <c r="E81" s="7"/>
      <c r="F81" s="7"/>
      <c r="G81" s="7"/>
      <c r="H81" s="7"/>
      <c r="I81" s="7"/>
      <c r="J81" s="7"/>
      <c r="K81" s="7"/>
      <c r="L81" s="7"/>
      <c r="M81" s="7"/>
      <c r="N81" s="7"/>
      <c r="O81" s="7"/>
      <c r="P81" s="7"/>
      <c r="Q81" s="7"/>
      <c r="R81" s="7"/>
      <c r="S81" s="7"/>
      <c r="T81" s="7"/>
      <c r="U81" s="7"/>
      <c r="V81" s="7"/>
      <c r="W81" s="7"/>
    </row>
    <row r="82" spans="1:23" x14ac:dyDescent="0.3">
      <c r="A82" s="5"/>
      <c r="B82" s="7"/>
      <c r="C82" s="7"/>
      <c r="D82" s="7"/>
      <c r="E82" s="7"/>
      <c r="F82" s="7"/>
      <c r="G82" s="7"/>
      <c r="H82" s="7"/>
      <c r="I82" s="7"/>
      <c r="J82" s="7"/>
      <c r="K82" s="7"/>
      <c r="L82" s="7"/>
      <c r="M82" s="7"/>
      <c r="N82" s="7"/>
      <c r="O82" s="7"/>
      <c r="P82" s="7"/>
      <c r="Q82" s="7"/>
      <c r="R82" s="7"/>
      <c r="S82" s="7"/>
      <c r="T82" s="7"/>
      <c r="U82" s="7"/>
      <c r="V82" s="7"/>
      <c r="W82" s="7"/>
    </row>
    <row r="83" spans="1:23" x14ac:dyDescent="0.3">
      <c r="A83" s="5"/>
      <c r="B83" s="7"/>
      <c r="C83" s="7"/>
      <c r="D83" s="7"/>
      <c r="E83" s="7"/>
      <c r="F83" s="7"/>
      <c r="G83" s="7"/>
      <c r="H83" s="7"/>
      <c r="I83" s="7"/>
      <c r="J83" s="7"/>
      <c r="K83" s="7"/>
      <c r="L83" s="7"/>
      <c r="M83" s="7"/>
      <c r="N83" s="7"/>
      <c r="O83" s="7"/>
      <c r="P83" s="7"/>
      <c r="Q83" s="7"/>
      <c r="R83" s="7"/>
      <c r="S83" s="7"/>
      <c r="T83" s="7"/>
      <c r="U83" s="7"/>
      <c r="V83" s="7"/>
      <c r="W83" s="7"/>
    </row>
    <row r="84" spans="1:23" x14ac:dyDescent="0.3">
      <c r="A84" s="5"/>
      <c r="B84" s="7"/>
      <c r="C84" s="7"/>
      <c r="D84" s="7"/>
      <c r="E84" s="7"/>
      <c r="F84" s="7"/>
      <c r="G84" s="7"/>
      <c r="H84" s="7"/>
      <c r="I84" s="7"/>
      <c r="J84" s="7"/>
      <c r="K84" s="7"/>
      <c r="L84" s="7"/>
      <c r="M84" s="7"/>
      <c r="N84" s="7"/>
      <c r="O84" s="7"/>
      <c r="P84" s="7"/>
      <c r="Q84" s="7"/>
      <c r="R84" s="7"/>
      <c r="S84" s="7"/>
      <c r="T84" s="7"/>
      <c r="U84" s="7"/>
      <c r="V84" s="7"/>
      <c r="W84" s="7"/>
    </row>
    <row r="85" spans="1:23" x14ac:dyDescent="0.3">
      <c r="A85" s="5"/>
      <c r="B85" s="7"/>
      <c r="C85" s="7"/>
      <c r="D85" s="7"/>
      <c r="E85" s="7"/>
      <c r="F85" s="7"/>
      <c r="G85" s="7"/>
      <c r="H85" s="7"/>
      <c r="I85" s="7"/>
      <c r="J85" s="7"/>
      <c r="K85" s="7"/>
      <c r="L85" s="7"/>
      <c r="M85" s="7"/>
      <c r="N85" s="7"/>
      <c r="O85" s="7"/>
      <c r="P85" s="7"/>
      <c r="Q85" s="7"/>
      <c r="R85" s="7"/>
      <c r="S85" s="7"/>
      <c r="T85" s="7"/>
      <c r="U85" s="7"/>
      <c r="V85" s="7"/>
      <c r="W85" s="7"/>
    </row>
    <row r="86" spans="1:23" x14ac:dyDescent="0.3">
      <c r="A86" s="5"/>
      <c r="B86" s="7"/>
      <c r="C86" s="7"/>
      <c r="D86" s="7"/>
      <c r="E86" s="7"/>
      <c r="F86" s="7"/>
      <c r="G86" s="7"/>
      <c r="H86" s="7"/>
      <c r="I86" s="7"/>
      <c r="J86" s="7"/>
      <c r="K86" s="7"/>
      <c r="L86" s="7"/>
      <c r="M86" s="7"/>
      <c r="N86" s="7"/>
      <c r="O86" s="7"/>
      <c r="P86" s="7"/>
      <c r="Q86" s="7"/>
      <c r="R86" s="7"/>
      <c r="S86" s="7"/>
      <c r="T86" s="7"/>
      <c r="U86" s="7"/>
      <c r="V86" s="7"/>
      <c r="W86" s="7"/>
    </row>
    <row r="87" spans="1:23" x14ac:dyDescent="0.3">
      <c r="A87" s="5"/>
      <c r="B87" s="7"/>
      <c r="C87" s="7"/>
      <c r="D87" s="7"/>
      <c r="E87" s="7"/>
      <c r="F87" s="7"/>
      <c r="G87" s="7"/>
      <c r="H87" s="7"/>
      <c r="I87" s="7"/>
      <c r="J87" s="7"/>
      <c r="K87" s="7"/>
      <c r="L87" s="7"/>
      <c r="M87" s="7"/>
      <c r="N87" s="7"/>
      <c r="O87" s="7"/>
      <c r="P87" s="7"/>
      <c r="Q87" s="7"/>
      <c r="R87" s="7"/>
      <c r="S87" s="7"/>
      <c r="T87" s="7"/>
      <c r="U87" s="7"/>
      <c r="V87" s="7"/>
      <c r="W87" s="7"/>
    </row>
    <row r="88" spans="1:23" x14ac:dyDescent="0.3">
      <c r="A88" s="5"/>
      <c r="B88" s="7"/>
      <c r="C88" s="7"/>
      <c r="D88" s="7"/>
      <c r="E88" s="7"/>
      <c r="F88" s="7"/>
      <c r="G88" s="7"/>
      <c r="H88" s="7"/>
      <c r="I88" s="7"/>
      <c r="J88" s="7"/>
      <c r="K88" s="7"/>
      <c r="L88" s="7"/>
      <c r="M88" s="7"/>
      <c r="N88" s="7"/>
      <c r="O88" s="7"/>
      <c r="P88" s="7"/>
      <c r="Q88" s="7"/>
      <c r="R88" s="7"/>
      <c r="S88" s="7"/>
      <c r="T88" s="7"/>
      <c r="U88" s="7"/>
      <c r="V88" s="7"/>
      <c r="W88" s="7"/>
    </row>
    <row r="89" spans="1:23" x14ac:dyDescent="0.3">
      <c r="A89" s="5"/>
      <c r="B89" s="7"/>
      <c r="C89" s="7"/>
      <c r="D89" s="7"/>
      <c r="E89" s="7"/>
      <c r="F89" s="7"/>
      <c r="G89" s="7"/>
      <c r="H89" s="7"/>
      <c r="I89" s="7"/>
      <c r="J89" s="7"/>
      <c r="K89" s="7"/>
      <c r="L89" s="7"/>
      <c r="M89" s="7"/>
      <c r="N89" s="7"/>
      <c r="O89" s="7"/>
      <c r="P89" s="7"/>
      <c r="Q89" s="7"/>
      <c r="R89" s="7"/>
      <c r="S89" s="7"/>
      <c r="T89" s="7"/>
      <c r="U89" s="7"/>
      <c r="V89" s="7"/>
      <c r="W89" s="7"/>
    </row>
    <row r="90" spans="1:23" x14ac:dyDescent="0.3">
      <c r="A90" s="5"/>
      <c r="B90" s="7"/>
      <c r="C90" s="7"/>
      <c r="D90" s="7"/>
      <c r="E90" s="7"/>
      <c r="F90" s="7"/>
      <c r="G90" s="7"/>
      <c r="H90" s="7"/>
      <c r="I90" s="7"/>
      <c r="J90" s="7"/>
      <c r="K90" s="7"/>
      <c r="L90" s="7"/>
      <c r="M90" s="7"/>
      <c r="N90" s="7"/>
      <c r="O90" s="7"/>
      <c r="P90" s="7"/>
      <c r="Q90" s="7"/>
      <c r="R90" s="7"/>
      <c r="S90" s="7"/>
      <c r="T90" s="7"/>
      <c r="U90" s="7"/>
      <c r="V90" s="7"/>
      <c r="W90" s="7"/>
    </row>
    <row r="91" spans="1:23" x14ac:dyDescent="0.3">
      <c r="A91" s="5"/>
      <c r="B91" s="7"/>
      <c r="C91" s="7"/>
      <c r="D91" s="7"/>
      <c r="E91" s="7"/>
      <c r="F91" s="7"/>
      <c r="G91" s="7"/>
      <c r="H91" s="7"/>
      <c r="I91" s="7"/>
      <c r="J91" s="7"/>
      <c r="K91" s="7"/>
      <c r="L91" s="7"/>
      <c r="M91" s="7"/>
      <c r="N91" s="7"/>
      <c r="O91" s="7"/>
      <c r="P91" s="7"/>
      <c r="Q91" s="7"/>
      <c r="R91" s="7"/>
      <c r="S91" s="7"/>
      <c r="T91" s="7"/>
      <c r="U91" s="7"/>
      <c r="V91" s="7"/>
      <c r="W91" s="7"/>
    </row>
    <row r="92" spans="1:23" x14ac:dyDescent="0.3">
      <c r="A92" s="5"/>
      <c r="B92" s="7"/>
      <c r="C92" s="7"/>
      <c r="D92" s="7"/>
      <c r="E92" s="7"/>
      <c r="F92" s="7"/>
      <c r="G92" s="7"/>
      <c r="H92" s="7"/>
      <c r="I92" s="7"/>
      <c r="J92" s="7"/>
      <c r="K92" s="7"/>
      <c r="L92" s="7"/>
      <c r="M92" s="7"/>
      <c r="N92" s="7"/>
      <c r="O92" s="7"/>
      <c r="P92" s="7"/>
      <c r="Q92" s="7"/>
      <c r="R92" s="7"/>
      <c r="S92" s="7"/>
      <c r="T92" s="7"/>
      <c r="U92" s="7"/>
      <c r="V92" s="7"/>
      <c r="W92" s="7"/>
    </row>
    <row r="93" spans="1:23" x14ac:dyDescent="0.3">
      <c r="A93" s="5"/>
      <c r="B93" s="7"/>
      <c r="C93" s="7"/>
      <c r="D93" s="7"/>
      <c r="E93" s="7"/>
      <c r="F93" s="7"/>
      <c r="G93" s="7"/>
      <c r="H93" s="7"/>
      <c r="I93" s="7"/>
      <c r="J93" s="7"/>
      <c r="K93" s="7"/>
      <c r="L93" s="7"/>
      <c r="M93" s="7"/>
      <c r="N93" s="7"/>
      <c r="O93" s="7"/>
      <c r="P93" s="7"/>
      <c r="Q93" s="7"/>
      <c r="R93" s="7"/>
      <c r="S93" s="7"/>
      <c r="T93" s="7"/>
      <c r="U93" s="7"/>
      <c r="V93" s="7"/>
      <c r="W93" s="7"/>
    </row>
    <row r="94" spans="1:23" x14ac:dyDescent="0.3">
      <c r="A94" s="5"/>
      <c r="B94" s="7"/>
      <c r="C94" s="7"/>
      <c r="D94" s="7"/>
      <c r="E94" s="7"/>
      <c r="F94" s="7"/>
      <c r="G94" s="7"/>
      <c r="H94" s="7"/>
      <c r="I94" s="7"/>
      <c r="J94" s="7"/>
      <c r="K94" s="7"/>
      <c r="L94" s="7"/>
      <c r="M94" s="7"/>
      <c r="N94" s="7"/>
      <c r="O94" s="7"/>
      <c r="P94" s="7"/>
      <c r="Q94" s="7"/>
      <c r="R94" s="7"/>
      <c r="S94" s="7"/>
      <c r="T94" s="7"/>
      <c r="U94" s="7"/>
      <c r="V94" s="7"/>
      <c r="W94" s="7"/>
    </row>
    <row r="95" spans="1:23" x14ac:dyDescent="0.3">
      <c r="A95" s="5"/>
      <c r="B95" s="7"/>
      <c r="C95" s="7"/>
      <c r="D95" s="7"/>
      <c r="E95" s="7"/>
      <c r="F95" s="7"/>
      <c r="G95" s="7"/>
      <c r="H95" s="7"/>
      <c r="I95" s="7"/>
      <c r="J95" s="7"/>
      <c r="K95" s="7"/>
      <c r="L95" s="7"/>
      <c r="M95" s="7"/>
      <c r="N95" s="7"/>
      <c r="O95" s="7"/>
      <c r="P95" s="7"/>
      <c r="Q95" s="7"/>
      <c r="R95" s="7"/>
      <c r="S95" s="7"/>
      <c r="T95" s="7"/>
      <c r="U95" s="7"/>
      <c r="V95" s="7"/>
      <c r="W95" s="7"/>
    </row>
    <row r="96" spans="1:23" x14ac:dyDescent="0.3">
      <c r="A96" s="5"/>
      <c r="B96" s="7"/>
      <c r="C96" s="7"/>
      <c r="D96" s="7"/>
      <c r="E96" s="7"/>
      <c r="F96" s="7"/>
      <c r="G96" s="7"/>
      <c r="H96" s="7"/>
      <c r="I96" s="7"/>
      <c r="J96" s="7"/>
      <c r="K96" s="7"/>
      <c r="L96" s="7"/>
      <c r="M96" s="7"/>
      <c r="N96" s="7"/>
      <c r="O96" s="7"/>
      <c r="P96" s="7"/>
      <c r="Q96" s="7"/>
      <c r="R96" s="7"/>
      <c r="S96" s="7"/>
      <c r="T96" s="7"/>
      <c r="U96" s="7"/>
      <c r="V96" s="7"/>
      <c r="W96" s="7"/>
    </row>
    <row r="97" spans="1:23" x14ac:dyDescent="0.3">
      <c r="A97" s="5"/>
      <c r="B97" s="7"/>
      <c r="C97" s="7"/>
      <c r="D97" s="7"/>
      <c r="E97" s="7"/>
      <c r="F97" s="7"/>
      <c r="G97" s="7"/>
      <c r="H97" s="7"/>
      <c r="I97" s="7"/>
      <c r="J97" s="7"/>
      <c r="K97" s="7"/>
      <c r="L97" s="7"/>
      <c r="M97" s="7"/>
      <c r="N97" s="7"/>
      <c r="O97" s="7"/>
      <c r="P97" s="7"/>
      <c r="Q97" s="7"/>
      <c r="R97" s="7"/>
      <c r="S97" s="7"/>
      <c r="T97" s="7"/>
      <c r="U97" s="7"/>
      <c r="V97" s="7"/>
      <c r="W97" s="7"/>
    </row>
    <row r="98" spans="1:23" x14ac:dyDescent="0.3">
      <c r="A98" s="5"/>
      <c r="B98" s="7"/>
      <c r="C98" s="7"/>
      <c r="D98" s="7"/>
      <c r="E98" s="7"/>
      <c r="F98" s="7"/>
      <c r="G98" s="7"/>
      <c r="H98" s="7"/>
      <c r="I98" s="7"/>
      <c r="J98" s="7"/>
      <c r="K98" s="7"/>
      <c r="L98" s="7"/>
      <c r="M98" s="7"/>
      <c r="N98" s="7"/>
      <c r="O98" s="7"/>
      <c r="P98" s="7"/>
      <c r="Q98" s="7"/>
      <c r="R98" s="7"/>
      <c r="S98" s="7"/>
      <c r="T98" s="7"/>
      <c r="U98" s="7"/>
      <c r="V98" s="7"/>
      <c r="W98" s="7"/>
    </row>
    <row r="99" spans="1:23" x14ac:dyDescent="0.3">
      <c r="A99" s="5"/>
      <c r="B99" s="7"/>
      <c r="C99" s="7"/>
      <c r="D99" s="7"/>
      <c r="E99" s="7"/>
      <c r="F99" s="7"/>
      <c r="G99" s="7"/>
      <c r="H99" s="7"/>
      <c r="I99" s="7"/>
      <c r="J99" s="7"/>
      <c r="K99" s="7"/>
      <c r="L99" s="7"/>
      <c r="M99" s="7"/>
      <c r="N99" s="7"/>
      <c r="O99" s="7"/>
      <c r="P99" s="7"/>
      <c r="Q99" s="7"/>
      <c r="R99" s="7"/>
      <c r="S99" s="7"/>
      <c r="T99" s="7"/>
      <c r="U99" s="7"/>
      <c r="V99" s="7"/>
      <c r="W99" s="7"/>
    </row>
    <row r="100" spans="1:23" x14ac:dyDescent="0.3">
      <c r="A100" s="5"/>
      <c r="B100" s="7"/>
      <c r="C100" s="7"/>
      <c r="D100" s="7"/>
      <c r="E100" s="7"/>
      <c r="F100" s="7"/>
      <c r="G100" s="7"/>
      <c r="H100" s="7"/>
      <c r="I100" s="7"/>
      <c r="J100" s="7"/>
      <c r="K100" s="7"/>
      <c r="L100" s="7"/>
      <c r="M100" s="7"/>
      <c r="N100" s="7"/>
      <c r="O100" s="7"/>
      <c r="P100" s="7"/>
      <c r="Q100" s="7"/>
      <c r="R100" s="7"/>
      <c r="S100" s="7"/>
      <c r="T100" s="7"/>
      <c r="U100" s="7"/>
      <c r="V100" s="7"/>
      <c r="W100" s="7"/>
    </row>
    <row r="101" spans="1:23" x14ac:dyDescent="0.3">
      <c r="A101" s="5"/>
      <c r="B101" s="7"/>
      <c r="C101" s="7"/>
      <c r="D101" s="7"/>
      <c r="E101" s="7"/>
      <c r="F101" s="7"/>
      <c r="G101" s="7"/>
      <c r="H101" s="7"/>
      <c r="I101" s="7"/>
      <c r="J101" s="7"/>
      <c r="K101" s="7"/>
      <c r="L101" s="7"/>
      <c r="M101" s="7"/>
      <c r="N101" s="7"/>
      <c r="O101" s="7"/>
      <c r="P101" s="7"/>
      <c r="Q101" s="7"/>
      <c r="R101" s="7"/>
      <c r="S101" s="7"/>
      <c r="T101" s="7"/>
      <c r="U101" s="7"/>
      <c r="V101" s="7"/>
      <c r="W101" s="7"/>
    </row>
    <row r="102" spans="1:23" x14ac:dyDescent="0.3">
      <c r="A102" s="5"/>
      <c r="B102" s="7"/>
      <c r="C102" s="7"/>
      <c r="D102" s="7"/>
      <c r="E102" s="7"/>
      <c r="F102" s="7"/>
      <c r="G102" s="7"/>
      <c r="H102" s="7"/>
      <c r="I102" s="7"/>
      <c r="J102" s="7"/>
      <c r="K102" s="7"/>
      <c r="L102" s="7"/>
      <c r="M102" s="7"/>
      <c r="N102" s="7"/>
      <c r="O102" s="7"/>
      <c r="P102" s="7"/>
      <c r="Q102" s="7"/>
      <c r="R102" s="7"/>
      <c r="S102" s="7"/>
      <c r="T102" s="7"/>
      <c r="U102" s="7"/>
      <c r="V102" s="7"/>
      <c r="W102" s="7"/>
    </row>
    <row r="103" spans="1:23" x14ac:dyDescent="0.3">
      <c r="A103" s="5"/>
      <c r="B103" s="7"/>
      <c r="C103" s="7"/>
      <c r="D103" s="7"/>
      <c r="E103" s="7"/>
      <c r="F103" s="7"/>
      <c r="G103" s="7"/>
      <c r="H103" s="7"/>
      <c r="I103" s="7"/>
      <c r="J103" s="7"/>
      <c r="K103" s="7"/>
      <c r="L103" s="7"/>
      <c r="M103" s="7"/>
      <c r="N103" s="7"/>
      <c r="O103" s="7"/>
      <c r="P103" s="7"/>
      <c r="Q103" s="7"/>
      <c r="R103" s="7"/>
      <c r="S103" s="7"/>
      <c r="T103" s="7"/>
      <c r="U103" s="7"/>
      <c r="V103" s="7"/>
      <c r="W103" s="7"/>
    </row>
    <row r="104" spans="1:23" x14ac:dyDescent="0.3">
      <c r="A104" s="5"/>
      <c r="B104" s="7"/>
      <c r="C104" s="7"/>
      <c r="D104" s="7"/>
      <c r="E104" s="7"/>
      <c r="F104" s="7"/>
      <c r="G104" s="7"/>
      <c r="H104" s="7"/>
      <c r="I104" s="7"/>
      <c r="J104" s="7"/>
      <c r="K104" s="7"/>
      <c r="L104" s="7"/>
      <c r="M104" s="7"/>
      <c r="N104" s="7"/>
      <c r="O104" s="7"/>
      <c r="P104" s="7"/>
      <c r="Q104" s="7"/>
      <c r="R104" s="7"/>
      <c r="S104" s="7"/>
      <c r="T104" s="7"/>
      <c r="U104" s="7"/>
      <c r="V104" s="7"/>
      <c r="W104" s="7"/>
    </row>
    <row r="105" spans="1:23" x14ac:dyDescent="0.3">
      <c r="A105" s="5"/>
      <c r="B105" s="7"/>
      <c r="C105" s="7"/>
      <c r="D105" s="7"/>
      <c r="E105" s="7"/>
      <c r="F105" s="7"/>
      <c r="G105" s="7"/>
      <c r="H105" s="7"/>
      <c r="I105" s="7"/>
      <c r="J105" s="7"/>
      <c r="K105" s="7"/>
      <c r="L105" s="7"/>
      <c r="M105" s="7"/>
      <c r="N105" s="7"/>
      <c r="O105" s="7"/>
      <c r="P105" s="7"/>
      <c r="Q105" s="7"/>
      <c r="R105" s="7"/>
      <c r="S105" s="7"/>
      <c r="T105" s="7"/>
      <c r="U105" s="7"/>
      <c r="V105" s="7"/>
      <c r="W105" s="7"/>
    </row>
    <row r="106" spans="1:23" x14ac:dyDescent="0.3">
      <c r="A106" s="5"/>
      <c r="B106" s="7"/>
      <c r="C106" s="7"/>
      <c r="D106" s="7"/>
      <c r="E106" s="7"/>
      <c r="F106" s="7"/>
      <c r="G106" s="7"/>
      <c r="H106" s="7"/>
      <c r="I106" s="7"/>
      <c r="J106" s="7"/>
      <c r="K106" s="7"/>
      <c r="L106" s="7"/>
      <c r="M106" s="7"/>
      <c r="N106" s="7"/>
      <c r="O106" s="7"/>
      <c r="P106" s="7"/>
      <c r="Q106" s="7"/>
      <c r="R106" s="7"/>
      <c r="S106" s="7"/>
      <c r="T106" s="7"/>
      <c r="U106" s="7"/>
      <c r="V106" s="7"/>
      <c r="W106" s="7"/>
    </row>
    <row r="107" spans="1:23" x14ac:dyDescent="0.3">
      <c r="A107" s="5"/>
      <c r="B107" s="7"/>
      <c r="C107" s="7"/>
      <c r="D107" s="7"/>
      <c r="E107" s="7"/>
      <c r="F107" s="7"/>
      <c r="G107" s="7"/>
      <c r="H107" s="7"/>
      <c r="I107" s="7"/>
      <c r="J107" s="7"/>
      <c r="K107" s="7"/>
      <c r="L107" s="7"/>
      <c r="M107" s="7"/>
      <c r="N107" s="7"/>
      <c r="O107" s="7"/>
      <c r="P107" s="7"/>
      <c r="Q107" s="7"/>
      <c r="R107" s="7"/>
      <c r="S107" s="7"/>
      <c r="T107" s="7"/>
      <c r="U107" s="7"/>
      <c r="V107" s="7"/>
      <c r="W107" s="7"/>
    </row>
    <row r="108" spans="1:23" x14ac:dyDescent="0.3">
      <c r="A108" s="5"/>
      <c r="B108" s="7"/>
      <c r="C108" s="7"/>
      <c r="D108" s="7"/>
      <c r="E108" s="7"/>
      <c r="F108" s="7"/>
      <c r="G108" s="7"/>
      <c r="H108" s="7"/>
      <c r="I108" s="7"/>
      <c r="J108" s="7"/>
      <c r="K108" s="7"/>
      <c r="L108" s="7"/>
      <c r="M108" s="7"/>
      <c r="N108" s="7"/>
      <c r="O108" s="7"/>
      <c r="P108" s="7"/>
      <c r="Q108" s="7"/>
      <c r="R108" s="7"/>
      <c r="S108" s="7"/>
      <c r="T108" s="7"/>
      <c r="U108" s="7"/>
      <c r="V108" s="7"/>
      <c r="W108" s="7"/>
    </row>
    <row r="109" spans="1:23" x14ac:dyDescent="0.3">
      <c r="A109" s="5"/>
      <c r="B109" s="7"/>
      <c r="C109" s="7"/>
      <c r="D109" s="7"/>
      <c r="E109" s="7"/>
      <c r="F109" s="7"/>
      <c r="G109" s="7"/>
      <c r="H109" s="7"/>
      <c r="I109" s="7"/>
      <c r="J109" s="7"/>
      <c r="K109" s="7"/>
      <c r="L109" s="7"/>
      <c r="M109" s="7"/>
      <c r="N109" s="7"/>
      <c r="O109" s="7"/>
      <c r="P109" s="7"/>
      <c r="Q109" s="7"/>
      <c r="R109" s="7"/>
      <c r="S109" s="7"/>
      <c r="T109" s="7"/>
      <c r="U109" s="7"/>
      <c r="V109" s="7"/>
      <c r="W109" s="7"/>
    </row>
    <row r="110" spans="1:23" x14ac:dyDescent="0.3">
      <c r="A110" s="5"/>
      <c r="B110" s="7"/>
      <c r="C110" s="7"/>
      <c r="D110" s="7"/>
      <c r="E110" s="7"/>
      <c r="F110" s="7"/>
      <c r="G110" s="7"/>
      <c r="H110" s="7"/>
      <c r="I110" s="7"/>
      <c r="J110" s="7"/>
      <c r="K110" s="7"/>
      <c r="L110" s="7"/>
      <c r="M110" s="7"/>
      <c r="N110" s="7"/>
      <c r="O110" s="7"/>
      <c r="P110" s="7"/>
      <c r="Q110" s="7"/>
      <c r="R110" s="7"/>
      <c r="S110" s="7"/>
      <c r="T110" s="7"/>
      <c r="U110" s="7"/>
      <c r="V110" s="7"/>
      <c r="W110" s="7"/>
    </row>
    <row r="111" spans="1:23" x14ac:dyDescent="0.3">
      <c r="A111" s="5"/>
      <c r="B111" s="7"/>
      <c r="C111" s="7"/>
      <c r="D111" s="7"/>
      <c r="E111" s="7"/>
      <c r="F111" s="7"/>
      <c r="G111" s="7"/>
      <c r="H111" s="7"/>
      <c r="I111" s="7"/>
      <c r="J111" s="7"/>
      <c r="K111" s="7"/>
      <c r="L111" s="7"/>
      <c r="M111" s="7"/>
      <c r="N111" s="7"/>
      <c r="O111" s="7"/>
      <c r="P111" s="7"/>
      <c r="Q111" s="7"/>
      <c r="R111" s="7"/>
      <c r="S111" s="7"/>
      <c r="T111" s="7"/>
      <c r="U111" s="7"/>
      <c r="V111" s="7"/>
      <c r="W111" s="7"/>
    </row>
    <row r="112" spans="1:23" x14ac:dyDescent="0.3">
      <c r="A112" s="5"/>
      <c r="B112" s="7"/>
      <c r="C112" s="7"/>
      <c r="D112" s="7"/>
      <c r="E112" s="7"/>
      <c r="F112" s="7"/>
      <c r="G112" s="7"/>
      <c r="H112" s="7"/>
      <c r="I112" s="7"/>
      <c r="J112" s="7"/>
      <c r="K112" s="7"/>
      <c r="L112" s="7"/>
      <c r="M112" s="7"/>
      <c r="N112" s="7"/>
      <c r="O112" s="7"/>
      <c r="P112" s="7"/>
      <c r="Q112" s="7"/>
      <c r="R112" s="7"/>
      <c r="S112" s="7"/>
      <c r="T112" s="7"/>
      <c r="U112" s="7"/>
      <c r="V112" s="7"/>
      <c r="W112" s="7"/>
    </row>
    <row r="113" spans="1:23" x14ac:dyDescent="0.3">
      <c r="A113" s="5"/>
      <c r="B113" s="7"/>
      <c r="C113" s="7"/>
      <c r="D113" s="7"/>
      <c r="E113" s="7"/>
      <c r="F113" s="7"/>
      <c r="G113" s="7"/>
      <c r="H113" s="7"/>
      <c r="I113" s="7"/>
      <c r="J113" s="7"/>
      <c r="K113" s="7"/>
      <c r="L113" s="7"/>
      <c r="M113" s="7"/>
      <c r="N113" s="7"/>
      <c r="O113" s="7"/>
      <c r="P113" s="7"/>
      <c r="Q113" s="7"/>
      <c r="R113" s="7"/>
      <c r="S113" s="7"/>
      <c r="T113" s="7"/>
      <c r="U113" s="7"/>
      <c r="V113" s="7"/>
      <c r="W113" s="7"/>
    </row>
    <row r="114" spans="1:23" x14ac:dyDescent="0.3">
      <c r="A114" s="5"/>
      <c r="B114" s="7"/>
      <c r="C114" s="7"/>
      <c r="D114" s="7"/>
      <c r="E114" s="7"/>
      <c r="F114" s="7"/>
      <c r="G114" s="7"/>
      <c r="H114" s="7"/>
      <c r="I114" s="7"/>
      <c r="J114" s="7"/>
      <c r="K114" s="7"/>
      <c r="L114" s="7"/>
      <c r="M114" s="7"/>
      <c r="N114" s="7"/>
      <c r="O114" s="7"/>
      <c r="P114" s="7"/>
      <c r="Q114" s="7"/>
      <c r="R114" s="7"/>
      <c r="S114" s="7"/>
      <c r="T114" s="7"/>
      <c r="U114" s="7"/>
      <c r="V114" s="7"/>
      <c r="W114" s="7"/>
    </row>
    <row r="115" spans="1:23" x14ac:dyDescent="0.3">
      <c r="A115" s="5"/>
      <c r="B115" s="7"/>
      <c r="C115" s="7"/>
      <c r="D115" s="7"/>
      <c r="E115" s="7"/>
      <c r="F115" s="7"/>
      <c r="G115" s="7"/>
      <c r="H115" s="7"/>
      <c r="I115" s="7"/>
      <c r="J115" s="7"/>
      <c r="K115" s="7"/>
      <c r="L115" s="7"/>
      <c r="M115" s="7"/>
      <c r="N115" s="7"/>
      <c r="O115" s="7"/>
      <c r="P115" s="7"/>
      <c r="Q115" s="7"/>
      <c r="R115" s="7"/>
      <c r="S115" s="7"/>
      <c r="T115" s="7"/>
      <c r="U115" s="7"/>
      <c r="V115" s="7"/>
      <c r="W115" s="7"/>
    </row>
    <row r="116" spans="1:23" x14ac:dyDescent="0.3">
      <c r="A116" s="5"/>
      <c r="B116" s="7"/>
      <c r="C116" s="7"/>
      <c r="D116" s="7"/>
      <c r="E116" s="7"/>
      <c r="F116" s="7"/>
      <c r="G116" s="7"/>
      <c r="H116" s="7"/>
      <c r="I116" s="7"/>
      <c r="J116" s="7"/>
      <c r="K116" s="7"/>
      <c r="L116" s="7"/>
      <c r="M116" s="7"/>
      <c r="N116" s="7"/>
      <c r="O116" s="7"/>
      <c r="P116" s="7"/>
      <c r="Q116" s="7"/>
      <c r="R116" s="7"/>
      <c r="S116" s="7"/>
      <c r="T116" s="7"/>
      <c r="U116" s="7"/>
      <c r="V116" s="7"/>
      <c r="W116" s="7"/>
    </row>
    <row r="117" spans="1:23" x14ac:dyDescent="0.3">
      <c r="A117" s="5"/>
      <c r="B117" s="7"/>
      <c r="C117" s="7"/>
      <c r="D117" s="7"/>
      <c r="E117" s="7"/>
      <c r="F117" s="7"/>
      <c r="G117" s="7"/>
      <c r="H117" s="7"/>
      <c r="I117" s="7"/>
      <c r="J117" s="7"/>
      <c r="K117" s="7"/>
      <c r="L117" s="7"/>
      <c r="M117" s="7"/>
      <c r="N117" s="7"/>
      <c r="O117" s="7"/>
      <c r="P117" s="7"/>
      <c r="Q117" s="7"/>
      <c r="R117" s="7"/>
      <c r="S117" s="7"/>
      <c r="T117" s="7"/>
      <c r="U117" s="7"/>
      <c r="V117" s="7"/>
      <c r="W117" s="7"/>
    </row>
    <row r="118" spans="1:23" x14ac:dyDescent="0.3">
      <c r="A118" s="5"/>
      <c r="B118" s="7"/>
      <c r="C118" s="7"/>
      <c r="D118" s="7"/>
      <c r="E118" s="7"/>
      <c r="F118" s="7"/>
      <c r="G118" s="7"/>
      <c r="H118" s="7"/>
      <c r="I118" s="7"/>
      <c r="J118" s="7"/>
      <c r="K118" s="7"/>
      <c r="L118" s="7"/>
      <c r="M118" s="7"/>
      <c r="N118" s="7"/>
      <c r="O118" s="7"/>
      <c r="P118" s="7"/>
      <c r="Q118" s="7"/>
      <c r="R118" s="7"/>
      <c r="S118" s="7"/>
      <c r="T118" s="7"/>
      <c r="U118" s="7"/>
      <c r="V118" s="7"/>
      <c r="W118" s="7"/>
    </row>
    <row r="119" spans="1:23" x14ac:dyDescent="0.3">
      <c r="A119" s="5"/>
      <c r="B119" s="7"/>
      <c r="C119" s="7"/>
      <c r="D119" s="7"/>
      <c r="E119" s="7"/>
      <c r="F119" s="7"/>
      <c r="G119" s="7"/>
      <c r="H119" s="7"/>
      <c r="I119" s="7"/>
      <c r="J119" s="7"/>
      <c r="K119" s="7"/>
      <c r="L119" s="7"/>
      <c r="M119" s="7"/>
      <c r="N119" s="7"/>
      <c r="O119" s="7"/>
      <c r="P119" s="7"/>
      <c r="Q119" s="7"/>
      <c r="R119" s="7"/>
      <c r="S119" s="7"/>
      <c r="T119" s="7"/>
      <c r="U119" s="7"/>
      <c r="V119" s="7"/>
      <c r="W119" s="7"/>
    </row>
    <row r="120" spans="1:23" x14ac:dyDescent="0.3">
      <c r="A120" s="5"/>
      <c r="B120" s="7"/>
      <c r="C120" s="7"/>
      <c r="D120" s="7"/>
      <c r="E120" s="7"/>
      <c r="F120" s="7"/>
      <c r="G120" s="7"/>
      <c r="H120" s="7"/>
      <c r="I120" s="7"/>
      <c r="J120" s="7"/>
      <c r="K120" s="7"/>
      <c r="L120" s="7"/>
      <c r="M120" s="7"/>
      <c r="N120" s="7"/>
      <c r="O120" s="7"/>
      <c r="P120" s="7"/>
      <c r="Q120" s="7"/>
      <c r="R120" s="7"/>
      <c r="S120" s="7"/>
      <c r="T120" s="7"/>
      <c r="U120" s="7"/>
      <c r="V120" s="7"/>
      <c r="W120" s="7"/>
    </row>
    <row r="121" spans="1:23" x14ac:dyDescent="0.3">
      <c r="A121" s="5"/>
      <c r="B121" s="7"/>
      <c r="C121" s="7"/>
      <c r="D121" s="7"/>
      <c r="E121" s="7"/>
      <c r="F121" s="7"/>
      <c r="G121" s="7"/>
      <c r="H121" s="7"/>
      <c r="I121" s="7"/>
      <c r="J121" s="7"/>
      <c r="K121" s="7"/>
      <c r="L121" s="7"/>
      <c r="M121" s="7"/>
      <c r="N121" s="7"/>
      <c r="O121" s="7"/>
      <c r="P121" s="7"/>
      <c r="Q121" s="7"/>
      <c r="R121" s="7"/>
      <c r="S121" s="7"/>
      <c r="T121" s="7"/>
      <c r="U121" s="7"/>
      <c r="V121" s="7"/>
      <c r="W121" s="7"/>
    </row>
    <row r="122" spans="1:23" x14ac:dyDescent="0.3">
      <c r="A122" s="5"/>
      <c r="B122" s="7"/>
      <c r="C122" s="7"/>
      <c r="D122" s="7"/>
      <c r="E122" s="7"/>
      <c r="F122" s="7"/>
      <c r="G122" s="7"/>
      <c r="H122" s="7"/>
      <c r="I122" s="7"/>
      <c r="J122" s="7"/>
      <c r="K122" s="7"/>
      <c r="L122" s="7"/>
      <c r="M122" s="7"/>
      <c r="N122" s="7"/>
      <c r="O122" s="7"/>
      <c r="P122" s="7"/>
      <c r="Q122" s="7"/>
      <c r="R122" s="7"/>
      <c r="S122" s="7"/>
      <c r="T122" s="7"/>
      <c r="U122" s="7"/>
      <c r="V122" s="7"/>
      <c r="W122" s="7"/>
    </row>
    <row r="123" spans="1:23" x14ac:dyDescent="0.3">
      <c r="A123" s="5"/>
      <c r="B123" s="7"/>
      <c r="C123" s="7"/>
      <c r="D123" s="7"/>
      <c r="E123" s="7"/>
      <c r="F123" s="7"/>
      <c r="G123" s="7"/>
      <c r="H123" s="7"/>
      <c r="I123" s="7"/>
      <c r="J123" s="7"/>
      <c r="K123" s="7"/>
      <c r="L123" s="7"/>
      <c r="M123" s="7"/>
      <c r="N123" s="7"/>
      <c r="O123" s="7"/>
      <c r="P123" s="7"/>
      <c r="Q123" s="7"/>
      <c r="R123" s="7"/>
      <c r="S123" s="7"/>
      <c r="T123" s="7"/>
      <c r="U123" s="7"/>
      <c r="V123" s="7"/>
      <c r="W123" s="7"/>
    </row>
    <row r="124" spans="1:23" x14ac:dyDescent="0.3">
      <c r="A124" s="5"/>
      <c r="B124" s="7"/>
      <c r="C124" s="7"/>
      <c r="D124" s="7"/>
      <c r="E124" s="7"/>
      <c r="F124" s="7"/>
      <c r="G124" s="7"/>
      <c r="H124" s="7"/>
      <c r="I124" s="7"/>
      <c r="J124" s="7"/>
      <c r="K124" s="7"/>
      <c r="L124" s="7"/>
      <c r="M124" s="7"/>
      <c r="N124" s="7"/>
      <c r="O124" s="7"/>
      <c r="P124" s="7"/>
      <c r="Q124" s="7"/>
      <c r="R124" s="7"/>
      <c r="S124" s="7"/>
      <c r="T124" s="7"/>
      <c r="U124" s="7"/>
      <c r="V124" s="7"/>
      <c r="W124" s="7"/>
    </row>
    <row r="125" spans="1:23" x14ac:dyDescent="0.3">
      <c r="A125" s="5"/>
      <c r="B125" s="7"/>
      <c r="C125" s="7"/>
      <c r="D125" s="7"/>
      <c r="E125" s="7"/>
      <c r="F125" s="7"/>
      <c r="G125" s="7"/>
      <c r="H125" s="7"/>
      <c r="I125" s="7"/>
      <c r="J125" s="7"/>
      <c r="K125" s="7"/>
      <c r="L125" s="7"/>
      <c r="M125" s="7"/>
      <c r="N125" s="7"/>
      <c r="O125" s="7"/>
      <c r="P125" s="7"/>
      <c r="Q125" s="7"/>
      <c r="R125" s="7"/>
      <c r="S125" s="7"/>
      <c r="T125" s="7"/>
      <c r="U125" s="7"/>
      <c r="V125" s="7"/>
      <c r="W125" s="7"/>
    </row>
    <row r="126" spans="1:23" x14ac:dyDescent="0.3">
      <c r="A126" s="5"/>
      <c r="B126" s="7"/>
      <c r="C126" s="7"/>
      <c r="D126" s="7"/>
      <c r="E126" s="7"/>
      <c r="F126" s="7"/>
      <c r="G126" s="7"/>
      <c r="H126" s="7"/>
      <c r="I126" s="7"/>
      <c r="J126" s="7"/>
      <c r="K126" s="7"/>
      <c r="L126" s="7"/>
      <c r="M126" s="7"/>
      <c r="N126" s="7"/>
      <c r="O126" s="7"/>
      <c r="P126" s="7"/>
      <c r="Q126" s="7"/>
      <c r="R126" s="7"/>
      <c r="S126" s="7"/>
      <c r="T126" s="7"/>
      <c r="U126" s="7"/>
      <c r="V126" s="7"/>
      <c r="W126" s="7"/>
    </row>
    <row r="127" spans="1:23" x14ac:dyDescent="0.3">
      <c r="A127" s="5"/>
      <c r="B127" s="7"/>
      <c r="C127" s="7"/>
      <c r="D127" s="7"/>
      <c r="E127" s="7"/>
      <c r="F127" s="7"/>
      <c r="G127" s="7"/>
      <c r="H127" s="7"/>
      <c r="I127" s="7"/>
      <c r="J127" s="7"/>
      <c r="K127" s="7"/>
      <c r="L127" s="7"/>
      <c r="M127" s="7"/>
      <c r="N127" s="7"/>
      <c r="O127" s="7"/>
      <c r="P127" s="7"/>
      <c r="Q127" s="7"/>
      <c r="R127" s="7"/>
      <c r="S127" s="7"/>
      <c r="T127" s="7"/>
      <c r="U127" s="7"/>
      <c r="V127" s="7"/>
      <c r="W127" s="7"/>
    </row>
    <row r="128" spans="1:23" x14ac:dyDescent="0.3">
      <c r="A128" s="5"/>
      <c r="B128" s="7"/>
      <c r="C128" s="7"/>
      <c r="D128" s="7"/>
      <c r="E128" s="7"/>
      <c r="F128" s="7"/>
      <c r="G128" s="7"/>
      <c r="H128" s="7"/>
      <c r="I128" s="7"/>
      <c r="J128" s="7"/>
      <c r="K128" s="7"/>
      <c r="L128" s="7"/>
      <c r="M128" s="7"/>
      <c r="N128" s="7"/>
      <c r="O128" s="7"/>
      <c r="P128" s="7"/>
      <c r="Q128" s="7"/>
      <c r="R128" s="7"/>
      <c r="S128" s="7"/>
      <c r="T128" s="7"/>
      <c r="U128" s="7"/>
      <c r="V128" s="7"/>
      <c r="W128" s="7"/>
    </row>
    <row r="129" spans="1:23" x14ac:dyDescent="0.3">
      <c r="A129" s="5"/>
      <c r="B129" s="7"/>
      <c r="C129" s="7"/>
      <c r="D129" s="7"/>
      <c r="E129" s="7"/>
      <c r="F129" s="7"/>
      <c r="G129" s="7"/>
      <c r="H129" s="7"/>
      <c r="I129" s="7"/>
      <c r="J129" s="7"/>
      <c r="K129" s="7"/>
      <c r="L129" s="7"/>
      <c r="M129" s="7"/>
      <c r="N129" s="7"/>
      <c r="O129" s="7"/>
      <c r="P129" s="7"/>
      <c r="Q129" s="7"/>
      <c r="R129" s="7"/>
      <c r="S129" s="7"/>
      <c r="T129" s="7"/>
      <c r="U129" s="7"/>
      <c r="V129" s="7"/>
      <c r="W129" s="7"/>
    </row>
    <row r="130" spans="1:23" x14ac:dyDescent="0.3">
      <c r="A130" s="5"/>
      <c r="B130" s="7"/>
      <c r="C130" s="7"/>
      <c r="D130" s="7"/>
      <c r="E130" s="7"/>
      <c r="F130" s="7"/>
      <c r="G130" s="7"/>
      <c r="H130" s="7"/>
      <c r="I130" s="7"/>
      <c r="J130" s="7"/>
      <c r="K130" s="7"/>
      <c r="L130" s="7"/>
      <c r="M130" s="7"/>
      <c r="N130" s="7"/>
      <c r="O130" s="7"/>
      <c r="P130" s="7"/>
      <c r="Q130" s="7"/>
      <c r="R130" s="7"/>
      <c r="S130" s="7"/>
      <c r="T130" s="7"/>
      <c r="U130" s="7"/>
      <c r="V130" s="7"/>
      <c r="W130" s="7"/>
    </row>
    <row r="131" spans="1:23" x14ac:dyDescent="0.3">
      <c r="A131" s="5"/>
      <c r="B131" s="7"/>
      <c r="C131" s="7"/>
      <c r="D131" s="7"/>
      <c r="E131" s="7"/>
      <c r="F131" s="7"/>
      <c r="G131" s="7"/>
      <c r="H131" s="7"/>
      <c r="I131" s="7"/>
      <c r="J131" s="7"/>
      <c r="K131" s="7"/>
      <c r="L131" s="7"/>
      <c r="M131" s="7"/>
      <c r="N131" s="7"/>
      <c r="O131" s="7"/>
      <c r="P131" s="7"/>
      <c r="Q131" s="7"/>
      <c r="R131" s="7"/>
      <c r="S131" s="7"/>
      <c r="T131" s="7"/>
      <c r="U131" s="7"/>
      <c r="V131" s="7"/>
      <c r="W131" s="7"/>
    </row>
    <row r="132" spans="1:23" x14ac:dyDescent="0.3">
      <c r="A132" s="5"/>
      <c r="B132" s="7"/>
      <c r="C132" s="7"/>
      <c r="D132" s="7"/>
      <c r="E132" s="7"/>
      <c r="F132" s="7"/>
      <c r="G132" s="7"/>
      <c r="H132" s="7"/>
      <c r="I132" s="7"/>
      <c r="J132" s="7"/>
      <c r="K132" s="7"/>
      <c r="L132" s="7"/>
      <c r="M132" s="7"/>
      <c r="N132" s="7"/>
      <c r="O132" s="7"/>
      <c r="P132" s="7"/>
      <c r="Q132" s="7"/>
      <c r="R132" s="7"/>
      <c r="S132" s="7"/>
      <c r="T132" s="7"/>
      <c r="U132" s="7"/>
      <c r="V132" s="7"/>
      <c r="W132" s="7"/>
    </row>
    <row r="133" spans="1:23" x14ac:dyDescent="0.3">
      <c r="A133" s="5"/>
      <c r="B133" s="7"/>
      <c r="C133" s="7"/>
      <c r="D133" s="7"/>
      <c r="E133" s="7"/>
      <c r="F133" s="7"/>
      <c r="G133" s="7"/>
      <c r="H133" s="7"/>
      <c r="I133" s="7"/>
      <c r="J133" s="7"/>
      <c r="K133" s="7"/>
      <c r="L133" s="7"/>
      <c r="M133" s="7"/>
      <c r="N133" s="7"/>
      <c r="O133" s="7"/>
      <c r="P133" s="7"/>
      <c r="Q133" s="7"/>
      <c r="R133" s="7"/>
      <c r="S133" s="7"/>
      <c r="T133" s="7"/>
      <c r="U133" s="7"/>
      <c r="V133" s="7"/>
      <c r="W133" s="7"/>
    </row>
    <row r="134" spans="1:23" x14ac:dyDescent="0.3">
      <c r="A134" s="5"/>
      <c r="B134" s="7"/>
      <c r="C134" s="7"/>
      <c r="D134" s="7"/>
      <c r="E134" s="7"/>
      <c r="F134" s="7"/>
      <c r="G134" s="7"/>
      <c r="H134" s="7"/>
      <c r="I134" s="7"/>
      <c r="J134" s="7"/>
      <c r="K134" s="7"/>
      <c r="L134" s="7"/>
      <c r="M134" s="7"/>
      <c r="N134" s="7"/>
      <c r="O134" s="7"/>
      <c r="P134" s="7"/>
      <c r="Q134" s="7"/>
      <c r="R134" s="7"/>
      <c r="S134" s="7"/>
      <c r="T134" s="7"/>
      <c r="U134" s="7"/>
      <c r="V134" s="7"/>
      <c r="W134" s="7"/>
    </row>
    <row r="135" spans="1:23" x14ac:dyDescent="0.3">
      <c r="A135" s="5"/>
      <c r="B135" s="7"/>
      <c r="C135" s="7"/>
      <c r="D135" s="7"/>
      <c r="E135" s="7"/>
      <c r="F135" s="7"/>
      <c r="G135" s="7"/>
      <c r="H135" s="7"/>
      <c r="I135" s="7"/>
      <c r="J135" s="7"/>
      <c r="K135" s="7"/>
      <c r="L135" s="7"/>
      <c r="M135" s="7"/>
      <c r="N135" s="7"/>
      <c r="O135" s="7"/>
      <c r="P135" s="7"/>
      <c r="Q135" s="7"/>
      <c r="R135" s="7"/>
      <c r="S135" s="7"/>
      <c r="T135" s="7"/>
      <c r="U135" s="7"/>
      <c r="V135" s="7"/>
      <c r="W135" s="7"/>
    </row>
    <row r="136" spans="1:23" x14ac:dyDescent="0.3">
      <c r="A136" s="5"/>
      <c r="B136" s="7"/>
      <c r="C136" s="7"/>
      <c r="D136" s="7"/>
      <c r="E136" s="7"/>
      <c r="F136" s="7"/>
      <c r="G136" s="7"/>
      <c r="H136" s="7"/>
      <c r="I136" s="7"/>
      <c r="J136" s="7"/>
      <c r="K136" s="7"/>
      <c r="L136" s="7"/>
      <c r="M136" s="7"/>
      <c r="N136" s="7"/>
      <c r="O136" s="7"/>
      <c r="P136" s="7"/>
      <c r="Q136" s="7"/>
      <c r="R136" s="7"/>
      <c r="S136" s="7"/>
      <c r="T136" s="7"/>
      <c r="U136" s="7"/>
      <c r="V136" s="7"/>
      <c r="W136" s="7"/>
    </row>
    <row r="137" spans="1:23" x14ac:dyDescent="0.3">
      <c r="A137" s="5"/>
      <c r="B137" s="7"/>
      <c r="C137" s="7"/>
      <c r="D137" s="7"/>
      <c r="E137" s="7"/>
      <c r="F137" s="7"/>
      <c r="G137" s="7"/>
      <c r="H137" s="7"/>
      <c r="I137" s="7"/>
      <c r="J137" s="7"/>
      <c r="K137" s="7"/>
      <c r="L137" s="7"/>
      <c r="M137" s="7"/>
      <c r="N137" s="7"/>
      <c r="O137" s="7"/>
      <c r="P137" s="7"/>
      <c r="Q137" s="7"/>
      <c r="R137" s="7"/>
      <c r="S137" s="7"/>
      <c r="T137" s="7"/>
      <c r="U137" s="7"/>
      <c r="V137" s="7"/>
      <c r="W137" s="7"/>
    </row>
    <row r="138" spans="1:23" x14ac:dyDescent="0.3">
      <c r="A138" s="5"/>
      <c r="B138" s="7"/>
      <c r="C138" s="7"/>
      <c r="D138" s="7"/>
      <c r="E138" s="7"/>
      <c r="F138" s="7"/>
      <c r="G138" s="7"/>
      <c r="H138" s="7"/>
      <c r="I138" s="7"/>
      <c r="J138" s="7"/>
      <c r="K138" s="7"/>
      <c r="L138" s="7"/>
      <c r="M138" s="7"/>
      <c r="N138" s="7"/>
      <c r="O138" s="7"/>
      <c r="P138" s="7"/>
      <c r="Q138" s="7"/>
      <c r="R138" s="7"/>
      <c r="S138" s="7"/>
      <c r="T138" s="7"/>
      <c r="U138" s="7"/>
      <c r="V138" s="7"/>
      <c r="W138" s="7"/>
    </row>
    <row r="139" spans="1:23" x14ac:dyDescent="0.3">
      <c r="A139" s="5"/>
      <c r="B139" s="7"/>
      <c r="C139" s="7"/>
      <c r="D139" s="7"/>
      <c r="E139" s="7"/>
      <c r="F139" s="7"/>
      <c r="G139" s="7"/>
      <c r="H139" s="7"/>
      <c r="I139" s="7"/>
      <c r="J139" s="7"/>
      <c r="K139" s="7"/>
      <c r="L139" s="7"/>
      <c r="M139" s="7"/>
      <c r="N139" s="7"/>
      <c r="O139" s="7"/>
      <c r="P139" s="7"/>
      <c r="Q139" s="7"/>
      <c r="R139" s="7"/>
      <c r="S139" s="7"/>
      <c r="T139" s="7"/>
      <c r="U139" s="7"/>
      <c r="V139" s="7"/>
      <c r="W139" s="7"/>
    </row>
    <row r="140" spans="1:23" x14ac:dyDescent="0.3">
      <c r="A140" s="5"/>
      <c r="B140" s="7"/>
      <c r="C140" s="7"/>
      <c r="D140" s="7"/>
      <c r="E140" s="7"/>
      <c r="F140" s="7"/>
      <c r="G140" s="7"/>
      <c r="H140" s="7"/>
      <c r="I140" s="7"/>
      <c r="J140" s="7"/>
      <c r="K140" s="7"/>
      <c r="L140" s="7"/>
      <c r="M140" s="7"/>
      <c r="N140" s="7"/>
      <c r="O140" s="7"/>
      <c r="P140" s="7"/>
      <c r="Q140" s="7"/>
      <c r="R140" s="7"/>
      <c r="S140" s="7"/>
      <c r="T140" s="7"/>
      <c r="U140" s="7"/>
      <c r="V140" s="7"/>
      <c r="W140" s="7"/>
    </row>
    <row r="141" spans="1:23" x14ac:dyDescent="0.3">
      <c r="A141" s="5"/>
      <c r="B141" s="7"/>
      <c r="C141" s="7"/>
      <c r="D141" s="7"/>
      <c r="E141" s="7"/>
      <c r="F141" s="7"/>
      <c r="G141" s="7"/>
      <c r="H141" s="7"/>
      <c r="I141" s="7"/>
      <c r="J141" s="7"/>
      <c r="K141" s="7"/>
      <c r="L141" s="7"/>
      <c r="M141" s="7"/>
      <c r="N141" s="7"/>
      <c r="O141" s="7"/>
      <c r="P141" s="7"/>
      <c r="Q141" s="7"/>
      <c r="R141" s="7"/>
      <c r="S141" s="7"/>
      <c r="T141" s="7"/>
      <c r="U141" s="7"/>
      <c r="V141" s="7"/>
      <c r="W141" s="7"/>
    </row>
    <row r="142" spans="1:23" x14ac:dyDescent="0.3">
      <c r="A142" s="5"/>
      <c r="B142" s="7"/>
      <c r="C142" s="7"/>
      <c r="D142" s="7"/>
      <c r="E142" s="7"/>
      <c r="F142" s="7"/>
      <c r="G142" s="7"/>
      <c r="H142" s="7"/>
      <c r="I142" s="7"/>
      <c r="J142" s="7"/>
      <c r="K142" s="7"/>
      <c r="L142" s="7"/>
      <c r="M142" s="7"/>
      <c r="N142" s="7"/>
      <c r="O142" s="7"/>
      <c r="P142" s="7"/>
      <c r="Q142" s="7"/>
      <c r="R142" s="7"/>
      <c r="S142" s="7"/>
      <c r="T142" s="7"/>
      <c r="U142" s="7"/>
      <c r="V142" s="7"/>
      <c r="W142" s="7"/>
    </row>
    <row r="143" spans="1:23" x14ac:dyDescent="0.3">
      <c r="A143" s="5"/>
      <c r="B143" s="7"/>
      <c r="C143" s="7"/>
      <c r="D143" s="7"/>
      <c r="E143" s="7"/>
      <c r="F143" s="7"/>
      <c r="G143" s="7"/>
      <c r="H143" s="7"/>
      <c r="I143" s="7"/>
      <c r="J143" s="7"/>
      <c r="K143" s="7"/>
      <c r="L143" s="7"/>
      <c r="M143" s="7"/>
      <c r="N143" s="7"/>
      <c r="O143" s="7"/>
      <c r="P143" s="7"/>
      <c r="Q143" s="7"/>
      <c r="R143" s="7"/>
      <c r="S143" s="7"/>
      <c r="T143" s="7"/>
      <c r="U143" s="7"/>
      <c r="V143" s="7"/>
      <c r="W143" s="7"/>
    </row>
    <row r="144" spans="1:23" x14ac:dyDescent="0.3">
      <c r="A144" s="5"/>
      <c r="B144" s="7"/>
      <c r="C144" s="7"/>
      <c r="D144" s="7"/>
      <c r="E144" s="7"/>
      <c r="F144" s="7"/>
      <c r="G144" s="7"/>
      <c r="H144" s="7"/>
      <c r="I144" s="7"/>
      <c r="J144" s="7"/>
      <c r="K144" s="7"/>
      <c r="L144" s="7"/>
      <c r="M144" s="7"/>
      <c r="N144" s="7"/>
      <c r="O144" s="7"/>
      <c r="P144" s="7"/>
      <c r="Q144" s="7"/>
      <c r="R144" s="7"/>
      <c r="S144" s="7"/>
      <c r="T144" s="7"/>
      <c r="U144" s="7"/>
      <c r="V144" s="7"/>
      <c r="W144" s="7"/>
    </row>
    <row r="145" spans="1:23" x14ac:dyDescent="0.3">
      <c r="A145" s="5"/>
      <c r="B145" s="7"/>
      <c r="C145" s="7"/>
      <c r="D145" s="7"/>
      <c r="E145" s="7"/>
      <c r="F145" s="7"/>
      <c r="G145" s="7"/>
      <c r="H145" s="7"/>
      <c r="I145" s="7"/>
      <c r="J145" s="7"/>
      <c r="K145" s="7"/>
      <c r="L145" s="7"/>
      <c r="M145" s="7"/>
      <c r="N145" s="7"/>
      <c r="O145" s="7"/>
      <c r="P145" s="7"/>
      <c r="Q145" s="7"/>
      <c r="R145" s="7"/>
      <c r="S145" s="7"/>
      <c r="T145" s="7"/>
      <c r="U145" s="7"/>
      <c r="V145" s="7"/>
      <c r="W145" s="7"/>
    </row>
    <row r="146" spans="1:23" x14ac:dyDescent="0.3">
      <c r="A146" s="5"/>
      <c r="B146" s="7"/>
      <c r="C146" s="7"/>
      <c r="D146" s="7"/>
      <c r="E146" s="7"/>
      <c r="F146" s="7"/>
      <c r="G146" s="7"/>
      <c r="H146" s="7"/>
      <c r="I146" s="7"/>
      <c r="J146" s="7"/>
      <c r="K146" s="7"/>
      <c r="L146" s="7"/>
      <c r="M146" s="7"/>
      <c r="N146" s="7"/>
      <c r="O146" s="7"/>
      <c r="P146" s="7"/>
      <c r="Q146" s="7"/>
      <c r="R146" s="7"/>
      <c r="S146" s="7"/>
      <c r="T146" s="7"/>
      <c r="U146" s="7"/>
      <c r="V146" s="7"/>
      <c r="W146" s="7"/>
    </row>
    <row r="147" spans="1:23" x14ac:dyDescent="0.3">
      <c r="A147" s="5"/>
      <c r="B147" s="7"/>
      <c r="C147" s="7"/>
      <c r="D147" s="7"/>
      <c r="E147" s="7"/>
      <c r="F147" s="7"/>
      <c r="G147" s="7"/>
      <c r="H147" s="7"/>
      <c r="I147" s="7"/>
      <c r="J147" s="7"/>
      <c r="K147" s="7"/>
      <c r="L147" s="7"/>
      <c r="M147" s="7"/>
      <c r="N147" s="7"/>
      <c r="O147" s="7"/>
      <c r="P147" s="7"/>
      <c r="Q147" s="7"/>
      <c r="R147" s="7"/>
      <c r="S147" s="7"/>
      <c r="T147" s="7"/>
      <c r="U147" s="7"/>
      <c r="V147" s="7"/>
      <c r="W147" s="7"/>
    </row>
    <row r="148" spans="1:23" x14ac:dyDescent="0.3">
      <c r="A148" s="5"/>
      <c r="B148" s="7"/>
      <c r="C148" s="7"/>
      <c r="D148" s="7"/>
      <c r="E148" s="7"/>
      <c r="F148" s="7"/>
      <c r="G148" s="7"/>
      <c r="H148" s="7"/>
      <c r="I148" s="7"/>
      <c r="J148" s="7"/>
      <c r="K148" s="7"/>
      <c r="L148" s="7"/>
      <c r="M148" s="7"/>
      <c r="N148" s="7"/>
      <c r="O148" s="7"/>
      <c r="P148" s="7"/>
      <c r="Q148" s="7"/>
      <c r="R148" s="7"/>
      <c r="S148" s="7"/>
      <c r="T148" s="7"/>
      <c r="U148" s="7"/>
      <c r="V148" s="7"/>
      <c r="W148" s="7"/>
    </row>
    <row r="149" spans="1:23" x14ac:dyDescent="0.3">
      <c r="A149" s="5"/>
      <c r="B149" s="7"/>
      <c r="C149" s="7"/>
      <c r="D149" s="7"/>
      <c r="E149" s="7"/>
      <c r="F149" s="7"/>
      <c r="G149" s="7"/>
      <c r="H149" s="7"/>
      <c r="I149" s="7"/>
      <c r="J149" s="7"/>
      <c r="K149" s="7"/>
      <c r="L149" s="7"/>
      <c r="M149" s="7"/>
      <c r="N149" s="7"/>
      <c r="O149" s="7"/>
      <c r="P149" s="7"/>
      <c r="Q149" s="7"/>
      <c r="R149" s="7"/>
      <c r="S149" s="7"/>
      <c r="T149" s="7"/>
      <c r="U149" s="7"/>
      <c r="V149" s="7"/>
      <c r="W149" s="7"/>
    </row>
    <row r="150" spans="1:23" x14ac:dyDescent="0.3">
      <c r="A150" s="5"/>
      <c r="B150" s="7"/>
      <c r="C150" s="7"/>
      <c r="D150" s="7"/>
      <c r="E150" s="7"/>
      <c r="F150" s="7"/>
      <c r="G150" s="7"/>
      <c r="H150" s="7"/>
      <c r="I150" s="7"/>
      <c r="J150" s="7"/>
      <c r="K150" s="7"/>
      <c r="L150" s="7"/>
      <c r="M150" s="7"/>
      <c r="N150" s="7"/>
      <c r="O150" s="7"/>
      <c r="P150" s="7"/>
      <c r="Q150" s="7"/>
      <c r="R150" s="7"/>
      <c r="S150" s="7"/>
      <c r="T150" s="7"/>
      <c r="U150" s="7"/>
      <c r="V150" s="7"/>
      <c r="W150" s="7"/>
    </row>
    <row r="151" spans="1:23" x14ac:dyDescent="0.3">
      <c r="A151" s="5"/>
      <c r="B151" s="7"/>
      <c r="C151" s="7"/>
      <c r="D151" s="7"/>
      <c r="E151" s="7"/>
      <c r="F151" s="7"/>
      <c r="G151" s="7"/>
      <c r="H151" s="7"/>
      <c r="I151" s="7"/>
      <c r="J151" s="7"/>
      <c r="K151" s="7"/>
      <c r="L151" s="7"/>
      <c r="M151" s="7"/>
      <c r="N151" s="7"/>
      <c r="O151" s="7"/>
      <c r="P151" s="7"/>
      <c r="Q151" s="7"/>
      <c r="R151" s="7"/>
      <c r="S151" s="7"/>
      <c r="T151" s="7"/>
      <c r="U151" s="7"/>
      <c r="V151" s="7"/>
      <c r="W151" s="7"/>
    </row>
    <row r="152" spans="1:23" x14ac:dyDescent="0.3">
      <c r="A152" s="5"/>
      <c r="B152" s="7"/>
      <c r="C152" s="7"/>
      <c r="D152" s="7"/>
      <c r="E152" s="7"/>
      <c r="F152" s="7"/>
      <c r="G152" s="7"/>
      <c r="H152" s="7"/>
      <c r="I152" s="7"/>
      <c r="J152" s="7"/>
      <c r="K152" s="7"/>
      <c r="L152" s="7"/>
      <c r="M152" s="7"/>
      <c r="N152" s="7"/>
      <c r="O152" s="7"/>
      <c r="P152" s="7"/>
      <c r="Q152" s="7"/>
      <c r="R152" s="7"/>
      <c r="S152" s="7"/>
      <c r="T152" s="7"/>
      <c r="U152" s="7"/>
      <c r="V152" s="7"/>
      <c r="W152" s="7"/>
    </row>
    <row r="153" spans="1:23" x14ac:dyDescent="0.3">
      <c r="A153" s="5"/>
      <c r="B153" s="7"/>
      <c r="C153" s="7"/>
      <c r="D153" s="7"/>
      <c r="E153" s="7"/>
      <c r="F153" s="7"/>
      <c r="G153" s="7"/>
      <c r="H153" s="7"/>
      <c r="I153" s="7"/>
      <c r="J153" s="7"/>
      <c r="K153" s="7"/>
      <c r="L153" s="7"/>
      <c r="M153" s="7"/>
      <c r="N153" s="7"/>
      <c r="O153" s="7"/>
      <c r="P153" s="7"/>
      <c r="Q153" s="7"/>
      <c r="R153" s="7"/>
      <c r="S153" s="7"/>
      <c r="T153" s="7"/>
      <c r="U153" s="7"/>
      <c r="V153" s="7"/>
      <c r="W153" s="7"/>
    </row>
    <row r="154" spans="1:23" x14ac:dyDescent="0.3">
      <c r="A154" s="5"/>
      <c r="B154" s="7"/>
      <c r="C154" s="7"/>
      <c r="D154" s="7"/>
      <c r="E154" s="7"/>
      <c r="F154" s="7"/>
      <c r="G154" s="7"/>
      <c r="H154" s="7"/>
      <c r="I154" s="7"/>
      <c r="J154" s="7"/>
      <c r="K154" s="7"/>
      <c r="L154" s="7"/>
      <c r="M154" s="7"/>
      <c r="N154" s="7"/>
      <c r="O154" s="7"/>
      <c r="P154" s="7"/>
      <c r="Q154" s="7"/>
      <c r="R154" s="7"/>
      <c r="S154" s="7"/>
      <c r="T154" s="7"/>
      <c r="U154" s="7"/>
      <c r="V154" s="7"/>
      <c r="W154" s="7"/>
    </row>
    <row r="155" spans="1:23" x14ac:dyDescent="0.3">
      <c r="A155" s="5"/>
      <c r="B155" s="7"/>
      <c r="C155" s="7"/>
      <c r="D155" s="7"/>
      <c r="E155" s="7"/>
      <c r="F155" s="7"/>
      <c r="G155" s="7"/>
      <c r="H155" s="7"/>
      <c r="I155" s="7"/>
      <c r="J155" s="7"/>
      <c r="K155" s="7"/>
      <c r="L155" s="7"/>
      <c r="M155" s="7"/>
      <c r="N155" s="7"/>
      <c r="O155" s="7"/>
      <c r="P155" s="7"/>
      <c r="Q155" s="7"/>
      <c r="R155" s="7"/>
      <c r="S155" s="7"/>
      <c r="T155" s="7"/>
      <c r="U155" s="7"/>
      <c r="V155" s="7"/>
      <c r="W155" s="7"/>
    </row>
    <row r="156" spans="1:23" x14ac:dyDescent="0.3">
      <c r="A156" s="5"/>
      <c r="B156" s="7"/>
      <c r="C156" s="7"/>
      <c r="D156" s="7"/>
      <c r="E156" s="7"/>
      <c r="F156" s="7"/>
      <c r="G156" s="7"/>
      <c r="H156" s="7"/>
      <c r="I156" s="7"/>
      <c r="J156" s="7"/>
      <c r="K156" s="7"/>
      <c r="L156" s="7"/>
      <c r="M156" s="7"/>
      <c r="N156" s="7"/>
      <c r="O156" s="7"/>
      <c r="P156" s="7"/>
      <c r="Q156" s="7"/>
      <c r="R156" s="7"/>
      <c r="S156" s="7"/>
      <c r="T156" s="7"/>
      <c r="U156" s="7"/>
      <c r="V156" s="7"/>
      <c r="W156" s="7"/>
    </row>
    <row r="157" spans="1:23" x14ac:dyDescent="0.3">
      <c r="A157" s="5"/>
      <c r="B157" s="7"/>
      <c r="C157" s="7"/>
      <c r="D157" s="7"/>
      <c r="E157" s="7"/>
      <c r="F157" s="7"/>
      <c r="G157" s="7"/>
      <c r="H157" s="7"/>
      <c r="I157" s="7"/>
      <c r="J157" s="7"/>
      <c r="K157" s="7"/>
      <c r="L157" s="7"/>
      <c r="M157" s="7"/>
      <c r="N157" s="7"/>
      <c r="O157" s="7"/>
      <c r="P157" s="7"/>
      <c r="Q157" s="7"/>
      <c r="R157" s="7"/>
      <c r="S157" s="7"/>
      <c r="T157" s="7"/>
      <c r="U157" s="7"/>
      <c r="V157" s="7"/>
      <c r="W157" s="7"/>
    </row>
    <row r="158" spans="1:23" x14ac:dyDescent="0.3">
      <c r="A158" s="5"/>
      <c r="B158" s="7"/>
      <c r="C158" s="7"/>
      <c r="D158" s="7"/>
      <c r="E158" s="7"/>
      <c r="F158" s="7"/>
      <c r="G158" s="7"/>
      <c r="H158" s="7"/>
      <c r="I158" s="7"/>
      <c r="J158" s="7"/>
      <c r="K158" s="7"/>
      <c r="L158" s="7"/>
      <c r="M158" s="7"/>
      <c r="N158" s="7"/>
      <c r="O158" s="7"/>
      <c r="P158" s="7"/>
      <c r="Q158" s="7"/>
      <c r="R158" s="7"/>
      <c r="S158" s="7"/>
      <c r="T158" s="7"/>
      <c r="U158" s="7"/>
      <c r="V158" s="7"/>
      <c r="W158" s="7"/>
    </row>
    <row r="159" spans="1:23" x14ac:dyDescent="0.3">
      <c r="A159" s="5"/>
      <c r="B159" s="7"/>
      <c r="C159" s="7"/>
      <c r="D159" s="7"/>
      <c r="E159" s="7"/>
      <c r="F159" s="7"/>
      <c r="G159" s="7"/>
      <c r="H159" s="7"/>
      <c r="I159" s="7"/>
      <c r="J159" s="7"/>
      <c r="K159" s="7"/>
      <c r="L159" s="7"/>
      <c r="M159" s="7"/>
      <c r="N159" s="7"/>
      <c r="O159" s="7"/>
      <c r="P159" s="7"/>
      <c r="Q159" s="7"/>
      <c r="R159" s="7"/>
      <c r="S159" s="7"/>
      <c r="T159" s="7"/>
      <c r="U159" s="7"/>
      <c r="V159" s="7"/>
      <c r="W159" s="7"/>
    </row>
    <row r="160" spans="1:23" x14ac:dyDescent="0.3">
      <c r="A160" s="5"/>
      <c r="B160" s="7"/>
      <c r="C160" s="7"/>
      <c r="D160" s="7"/>
      <c r="E160" s="7"/>
      <c r="F160" s="7"/>
      <c r="G160" s="7"/>
      <c r="H160" s="7"/>
      <c r="I160" s="7"/>
      <c r="J160" s="7"/>
      <c r="K160" s="7"/>
      <c r="L160" s="7"/>
      <c r="M160" s="7"/>
      <c r="N160" s="7"/>
      <c r="O160" s="7"/>
      <c r="P160" s="7"/>
      <c r="Q160" s="7"/>
      <c r="R160" s="7"/>
      <c r="S160" s="7"/>
      <c r="T160" s="7"/>
      <c r="U160" s="7"/>
      <c r="V160" s="7"/>
      <c r="W160" s="7"/>
    </row>
    <row r="161" spans="1:23" x14ac:dyDescent="0.3">
      <c r="A161" s="5"/>
      <c r="B161" s="7"/>
      <c r="C161" s="7"/>
      <c r="D161" s="7"/>
      <c r="E161" s="7"/>
      <c r="F161" s="7"/>
      <c r="G161" s="7"/>
      <c r="H161" s="7"/>
      <c r="I161" s="7"/>
      <c r="J161" s="7"/>
      <c r="K161" s="7"/>
      <c r="L161" s="7"/>
      <c r="M161" s="7"/>
      <c r="N161" s="7"/>
      <c r="O161" s="7"/>
      <c r="P161" s="7"/>
      <c r="Q161" s="7"/>
      <c r="R161" s="7"/>
      <c r="S161" s="7"/>
      <c r="T161" s="7"/>
      <c r="U161" s="7"/>
      <c r="V161" s="7"/>
      <c r="W161" s="7"/>
    </row>
    <row r="162" spans="1:23" x14ac:dyDescent="0.3">
      <c r="A162" s="5"/>
      <c r="B162" s="7"/>
      <c r="C162" s="7"/>
      <c r="D162" s="7"/>
      <c r="E162" s="7"/>
      <c r="F162" s="7"/>
      <c r="G162" s="7"/>
      <c r="H162" s="7"/>
      <c r="I162" s="7"/>
      <c r="J162" s="7"/>
      <c r="K162" s="7"/>
      <c r="L162" s="7"/>
      <c r="M162" s="7"/>
      <c r="N162" s="7"/>
      <c r="O162" s="7"/>
      <c r="P162" s="7"/>
      <c r="Q162" s="7"/>
      <c r="R162" s="7"/>
      <c r="S162" s="7"/>
      <c r="T162" s="7"/>
      <c r="U162" s="7"/>
      <c r="V162" s="7"/>
      <c r="W162" s="7"/>
    </row>
    <row r="163" spans="1:23" x14ac:dyDescent="0.3">
      <c r="A163" s="5"/>
      <c r="B163" s="7"/>
      <c r="C163" s="7"/>
      <c r="D163" s="7"/>
      <c r="E163" s="7"/>
      <c r="F163" s="7"/>
      <c r="G163" s="7"/>
      <c r="H163" s="7"/>
      <c r="I163" s="7"/>
      <c r="J163" s="7"/>
      <c r="K163" s="7"/>
      <c r="L163" s="7"/>
      <c r="M163" s="7"/>
      <c r="N163" s="7"/>
      <c r="O163" s="7"/>
      <c r="P163" s="7"/>
      <c r="Q163" s="7"/>
      <c r="R163" s="7"/>
      <c r="S163" s="7"/>
      <c r="T163" s="7"/>
      <c r="U163" s="7"/>
      <c r="V163" s="7"/>
      <c r="W163" s="7"/>
    </row>
    <row r="164" spans="1:23" x14ac:dyDescent="0.3">
      <c r="A164" s="5"/>
      <c r="B164" s="7"/>
      <c r="C164" s="7"/>
      <c r="D164" s="7"/>
      <c r="E164" s="7"/>
      <c r="F164" s="7"/>
      <c r="G164" s="7"/>
      <c r="H164" s="7"/>
      <c r="I164" s="7"/>
      <c r="J164" s="7"/>
      <c r="K164" s="7"/>
      <c r="L164" s="7"/>
      <c r="M164" s="7"/>
      <c r="N164" s="7"/>
      <c r="O164" s="7"/>
      <c r="P164" s="7"/>
      <c r="Q164" s="7"/>
      <c r="R164" s="7"/>
      <c r="S164" s="7"/>
      <c r="T164" s="7"/>
      <c r="U164" s="7"/>
      <c r="V164" s="7"/>
      <c r="W164" s="7"/>
    </row>
    <row r="165" spans="1:23" x14ac:dyDescent="0.3">
      <c r="A165" s="5"/>
      <c r="B165" s="7"/>
      <c r="C165" s="7"/>
      <c r="D165" s="7"/>
      <c r="E165" s="7"/>
      <c r="F165" s="7"/>
      <c r="G165" s="7"/>
      <c r="H165" s="7"/>
      <c r="I165" s="7"/>
      <c r="J165" s="7"/>
      <c r="K165" s="7"/>
      <c r="L165" s="7"/>
      <c r="M165" s="7"/>
      <c r="N165" s="7"/>
      <c r="O165" s="7"/>
      <c r="P165" s="7"/>
      <c r="Q165" s="7"/>
      <c r="R165" s="7"/>
      <c r="S165" s="7"/>
      <c r="T165" s="7"/>
      <c r="U165" s="7"/>
      <c r="V165" s="7"/>
      <c r="W165" s="7"/>
    </row>
    <row r="166" spans="1:23" x14ac:dyDescent="0.3">
      <c r="A166" s="5"/>
      <c r="B166" s="7"/>
      <c r="C166" s="7"/>
      <c r="D166" s="7"/>
      <c r="E166" s="7"/>
      <c r="F166" s="7"/>
      <c r="G166" s="7"/>
      <c r="H166" s="7"/>
      <c r="I166" s="7"/>
      <c r="J166" s="7"/>
      <c r="K166" s="7"/>
      <c r="L166" s="7"/>
      <c r="M166" s="7"/>
      <c r="N166" s="7"/>
      <c r="O166" s="7"/>
      <c r="P166" s="7"/>
      <c r="Q166" s="7"/>
      <c r="R166" s="7"/>
      <c r="S166" s="7"/>
      <c r="T166" s="7"/>
      <c r="U166" s="7"/>
      <c r="V166" s="7"/>
      <c r="W166" s="7"/>
    </row>
    <row r="167" spans="1:23" x14ac:dyDescent="0.3">
      <c r="A167" s="5"/>
      <c r="B167" s="7"/>
      <c r="C167" s="7"/>
      <c r="D167" s="7"/>
      <c r="E167" s="7"/>
      <c r="F167" s="7"/>
      <c r="G167" s="7"/>
      <c r="H167" s="7"/>
      <c r="I167" s="7"/>
      <c r="J167" s="7"/>
      <c r="K167" s="7"/>
      <c r="L167" s="7"/>
      <c r="M167" s="7"/>
      <c r="N167" s="7"/>
      <c r="O167" s="7"/>
      <c r="P167" s="7"/>
      <c r="Q167" s="7"/>
      <c r="R167" s="7"/>
      <c r="S167" s="7"/>
      <c r="T167" s="7"/>
      <c r="U167" s="7"/>
      <c r="V167" s="7"/>
      <c r="W167" s="7"/>
    </row>
    <row r="168" spans="1:23" x14ac:dyDescent="0.3">
      <c r="A168" s="5"/>
      <c r="B168" s="7"/>
      <c r="C168" s="7"/>
      <c r="D168" s="7"/>
      <c r="E168" s="7"/>
      <c r="F168" s="7"/>
      <c r="G168" s="7"/>
      <c r="H168" s="7"/>
      <c r="I168" s="7"/>
      <c r="J168" s="7"/>
      <c r="K168" s="7"/>
      <c r="L168" s="7"/>
      <c r="M168" s="7"/>
      <c r="N168" s="7"/>
      <c r="O168" s="7"/>
      <c r="P168" s="7"/>
      <c r="Q168" s="7"/>
      <c r="R168" s="7"/>
      <c r="S168" s="7"/>
      <c r="T168" s="7"/>
      <c r="U168" s="7"/>
      <c r="V168" s="7"/>
      <c r="W168" s="7"/>
    </row>
    <row r="169" spans="1:23" x14ac:dyDescent="0.3">
      <c r="A169" s="5"/>
      <c r="B169" s="7"/>
      <c r="C169" s="7"/>
      <c r="D169" s="7"/>
      <c r="E169" s="7"/>
      <c r="F169" s="7"/>
      <c r="G169" s="7"/>
      <c r="H169" s="7"/>
      <c r="I169" s="7"/>
      <c r="J169" s="7"/>
      <c r="K169" s="7"/>
      <c r="L169" s="7"/>
      <c r="M169" s="7"/>
      <c r="N169" s="7"/>
      <c r="O169" s="7"/>
      <c r="P169" s="7"/>
      <c r="Q169" s="7"/>
      <c r="R169" s="7"/>
      <c r="S169" s="7"/>
      <c r="T169" s="7"/>
      <c r="U169" s="7"/>
      <c r="V169" s="7"/>
      <c r="W169" s="7"/>
    </row>
    <row r="170" spans="1:23" x14ac:dyDescent="0.3">
      <c r="A170" s="5"/>
      <c r="B170" s="7"/>
      <c r="C170" s="7"/>
      <c r="D170" s="7"/>
      <c r="E170" s="7"/>
      <c r="F170" s="7"/>
      <c r="G170" s="7"/>
      <c r="H170" s="7"/>
      <c r="I170" s="7"/>
      <c r="J170" s="7"/>
      <c r="K170" s="7"/>
      <c r="L170" s="7"/>
      <c r="M170" s="7"/>
      <c r="N170" s="7"/>
      <c r="O170" s="7"/>
      <c r="P170" s="7"/>
      <c r="Q170" s="7"/>
      <c r="R170" s="7"/>
      <c r="S170" s="7"/>
      <c r="T170" s="7"/>
      <c r="U170" s="7"/>
      <c r="V170" s="7"/>
      <c r="W170" s="7"/>
    </row>
    <row r="171" spans="1:23" x14ac:dyDescent="0.3">
      <c r="A171" s="5"/>
      <c r="B171" s="7"/>
      <c r="C171" s="7"/>
      <c r="D171" s="7"/>
      <c r="E171" s="7"/>
      <c r="F171" s="7"/>
      <c r="G171" s="7"/>
      <c r="H171" s="7"/>
      <c r="I171" s="7"/>
      <c r="J171" s="7"/>
      <c r="K171" s="7"/>
      <c r="L171" s="7"/>
      <c r="M171" s="7"/>
      <c r="N171" s="7"/>
      <c r="O171" s="7"/>
      <c r="P171" s="7"/>
      <c r="Q171" s="7"/>
      <c r="R171" s="7"/>
      <c r="S171" s="7"/>
      <c r="T171" s="7"/>
      <c r="U171" s="7"/>
      <c r="V171" s="7"/>
      <c r="W171" s="7"/>
    </row>
    <row r="172" spans="1:23" x14ac:dyDescent="0.3">
      <c r="A172" s="5"/>
      <c r="B172" s="7"/>
      <c r="C172" s="7"/>
      <c r="D172" s="7"/>
      <c r="E172" s="7"/>
      <c r="F172" s="7"/>
      <c r="G172" s="7"/>
      <c r="H172" s="7"/>
      <c r="I172" s="7"/>
      <c r="J172" s="7"/>
      <c r="K172" s="7"/>
      <c r="L172" s="7"/>
      <c r="M172" s="7"/>
      <c r="N172" s="7"/>
      <c r="O172" s="7"/>
      <c r="P172" s="7"/>
      <c r="Q172" s="7"/>
      <c r="R172" s="7"/>
      <c r="S172" s="7"/>
      <c r="T172" s="7"/>
      <c r="U172" s="7"/>
      <c r="V172" s="7"/>
      <c r="W172" s="7"/>
    </row>
    <row r="173" spans="1:23" x14ac:dyDescent="0.3">
      <c r="A173" s="5"/>
      <c r="B173" s="7"/>
      <c r="C173" s="7"/>
      <c r="D173" s="7"/>
      <c r="E173" s="7"/>
      <c r="F173" s="7"/>
      <c r="G173" s="7"/>
      <c r="H173" s="7"/>
      <c r="I173" s="7"/>
      <c r="J173" s="7"/>
      <c r="K173" s="7"/>
      <c r="L173" s="7"/>
      <c r="M173" s="7"/>
      <c r="N173" s="7"/>
      <c r="O173" s="7"/>
      <c r="P173" s="7"/>
      <c r="Q173" s="7"/>
      <c r="R173" s="7"/>
      <c r="S173" s="7"/>
      <c r="T173" s="7"/>
      <c r="U173" s="7"/>
      <c r="V173" s="7"/>
      <c r="W173" s="7"/>
    </row>
    <row r="174" spans="1:23" x14ac:dyDescent="0.3">
      <c r="A174" s="5"/>
      <c r="B174" s="7"/>
      <c r="C174" s="7"/>
      <c r="D174" s="7"/>
      <c r="E174" s="7"/>
      <c r="F174" s="7"/>
      <c r="G174" s="7"/>
      <c r="H174" s="7"/>
      <c r="I174" s="7"/>
      <c r="J174" s="7"/>
      <c r="K174" s="7"/>
      <c r="L174" s="7"/>
      <c r="M174" s="7"/>
      <c r="N174" s="7"/>
      <c r="O174" s="7"/>
      <c r="P174" s="7"/>
      <c r="Q174" s="7"/>
      <c r="R174" s="7"/>
      <c r="S174" s="7"/>
      <c r="T174" s="7"/>
      <c r="U174" s="7"/>
      <c r="V174" s="7"/>
      <c r="W174" s="7"/>
    </row>
    <row r="175" spans="1:23" x14ac:dyDescent="0.3">
      <c r="A175" s="5"/>
      <c r="B175" s="7"/>
      <c r="C175" s="7"/>
      <c r="D175" s="7"/>
      <c r="E175" s="7"/>
      <c r="F175" s="7"/>
      <c r="G175" s="7"/>
      <c r="H175" s="7"/>
      <c r="I175" s="7"/>
      <c r="J175" s="7"/>
      <c r="K175" s="7"/>
      <c r="L175" s="7"/>
      <c r="M175" s="7"/>
      <c r="N175" s="7"/>
      <c r="O175" s="7"/>
      <c r="P175" s="7"/>
      <c r="Q175" s="7"/>
      <c r="R175" s="7"/>
      <c r="S175" s="7"/>
      <c r="T175" s="7"/>
      <c r="U175" s="7"/>
      <c r="V175" s="7"/>
      <c r="W175" s="7"/>
    </row>
    <row r="176" spans="1:23" x14ac:dyDescent="0.3">
      <c r="A176" s="5"/>
      <c r="B176" s="7"/>
      <c r="C176" s="7"/>
      <c r="D176" s="7"/>
      <c r="E176" s="7"/>
      <c r="F176" s="7"/>
      <c r="G176" s="7"/>
      <c r="H176" s="7"/>
      <c r="I176" s="7"/>
      <c r="J176" s="7"/>
      <c r="K176" s="7"/>
      <c r="L176" s="7"/>
      <c r="M176" s="7"/>
      <c r="N176" s="7"/>
      <c r="O176" s="7"/>
      <c r="P176" s="7"/>
      <c r="Q176" s="7"/>
      <c r="R176" s="7"/>
      <c r="S176" s="7"/>
      <c r="T176" s="7"/>
      <c r="U176" s="7"/>
      <c r="V176" s="7"/>
      <c r="W176" s="7"/>
    </row>
    <row r="177" spans="1:23" x14ac:dyDescent="0.3">
      <c r="A177" s="5"/>
      <c r="B177" s="7"/>
      <c r="C177" s="7"/>
      <c r="D177" s="7"/>
      <c r="E177" s="7"/>
      <c r="F177" s="7"/>
      <c r="G177" s="7"/>
      <c r="H177" s="7"/>
      <c r="I177" s="7"/>
      <c r="J177" s="7"/>
      <c r="K177" s="7"/>
      <c r="L177" s="7"/>
      <c r="M177" s="7"/>
      <c r="N177" s="7"/>
      <c r="O177" s="7"/>
      <c r="P177" s="7"/>
      <c r="Q177" s="7"/>
      <c r="R177" s="7"/>
      <c r="S177" s="7"/>
      <c r="T177" s="7"/>
      <c r="U177" s="7"/>
      <c r="V177" s="7"/>
      <c r="W177" s="7"/>
    </row>
    <row r="178" spans="1:23" x14ac:dyDescent="0.3">
      <c r="A178" s="5"/>
      <c r="B178" s="7"/>
      <c r="C178" s="7"/>
      <c r="D178" s="7"/>
      <c r="E178" s="7"/>
      <c r="F178" s="7"/>
      <c r="G178" s="7"/>
      <c r="H178" s="7"/>
      <c r="I178" s="7"/>
      <c r="J178" s="7"/>
      <c r="K178" s="7"/>
      <c r="L178" s="7"/>
      <c r="M178" s="7"/>
      <c r="N178" s="7"/>
      <c r="O178" s="7"/>
      <c r="P178" s="7"/>
      <c r="Q178" s="7"/>
      <c r="R178" s="7"/>
      <c r="S178" s="7"/>
      <c r="T178" s="7"/>
      <c r="U178" s="7"/>
      <c r="V178" s="7"/>
      <c r="W178" s="7"/>
    </row>
    <row r="179" spans="1:23" x14ac:dyDescent="0.3">
      <c r="A179" s="5"/>
      <c r="B179" s="7"/>
      <c r="C179" s="7"/>
      <c r="D179" s="7"/>
      <c r="E179" s="7"/>
      <c r="F179" s="7"/>
      <c r="G179" s="7"/>
      <c r="H179" s="7"/>
      <c r="I179" s="7"/>
      <c r="J179" s="7"/>
      <c r="K179" s="7"/>
      <c r="L179" s="7"/>
      <c r="M179" s="7"/>
      <c r="N179" s="7"/>
      <c r="O179" s="7"/>
      <c r="P179" s="7"/>
      <c r="Q179" s="7"/>
      <c r="R179" s="7"/>
      <c r="S179" s="7"/>
      <c r="T179" s="7"/>
      <c r="U179" s="7"/>
      <c r="V179" s="7"/>
      <c r="W179" s="7"/>
    </row>
    <row r="180" spans="1:23" x14ac:dyDescent="0.3">
      <c r="A180" s="5"/>
      <c r="B180" s="7"/>
      <c r="C180" s="7"/>
      <c r="D180" s="7"/>
      <c r="E180" s="7"/>
      <c r="F180" s="7"/>
      <c r="G180" s="7"/>
      <c r="H180" s="7"/>
      <c r="I180" s="7"/>
      <c r="J180" s="7"/>
      <c r="K180" s="7"/>
      <c r="L180" s="7"/>
      <c r="M180" s="7"/>
      <c r="N180" s="7"/>
      <c r="O180" s="7"/>
      <c r="P180" s="7"/>
      <c r="Q180" s="7"/>
      <c r="R180" s="7"/>
      <c r="S180" s="7"/>
      <c r="T180" s="7"/>
      <c r="U180" s="7"/>
      <c r="V180" s="7"/>
      <c r="W180" s="7"/>
    </row>
    <row r="181" spans="1:23" x14ac:dyDescent="0.3">
      <c r="A181" s="5"/>
      <c r="B181" s="7"/>
      <c r="C181" s="7"/>
      <c r="D181" s="7"/>
      <c r="E181" s="7"/>
      <c r="F181" s="7"/>
      <c r="G181" s="7"/>
      <c r="H181" s="7"/>
      <c r="I181" s="7"/>
      <c r="J181" s="7"/>
      <c r="K181" s="7"/>
      <c r="L181" s="7"/>
      <c r="M181" s="7"/>
      <c r="N181" s="7"/>
      <c r="O181" s="7"/>
      <c r="P181" s="7"/>
      <c r="Q181" s="7"/>
      <c r="R181" s="7"/>
      <c r="S181" s="7"/>
      <c r="T181" s="7"/>
      <c r="U181" s="7"/>
      <c r="V181" s="7"/>
      <c r="W181" s="7"/>
    </row>
    <row r="182" spans="1:23" x14ac:dyDescent="0.3">
      <c r="A182" s="5"/>
      <c r="B182" s="7"/>
      <c r="C182" s="7"/>
      <c r="D182" s="7"/>
      <c r="E182" s="7"/>
      <c r="F182" s="7"/>
      <c r="G182" s="7"/>
      <c r="H182" s="7"/>
      <c r="I182" s="7"/>
      <c r="J182" s="7"/>
      <c r="K182" s="7"/>
      <c r="L182" s="7"/>
      <c r="M182" s="7"/>
      <c r="N182" s="7"/>
      <c r="O182" s="7"/>
      <c r="P182" s="7"/>
      <c r="Q182" s="7"/>
      <c r="R182" s="7"/>
      <c r="S182" s="7"/>
      <c r="T182" s="7"/>
      <c r="U182" s="7"/>
      <c r="V182" s="7"/>
      <c r="W182" s="7"/>
    </row>
    <row r="183" spans="1:23" x14ac:dyDescent="0.3">
      <c r="A183" s="5"/>
      <c r="B183" s="7"/>
      <c r="C183" s="7"/>
      <c r="D183" s="7"/>
      <c r="E183" s="7"/>
      <c r="F183" s="7"/>
      <c r="G183" s="7"/>
      <c r="H183" s="7"/>
      <c r="I183" s="7"/>
      <c r="J183" s="7"/>
      <c r="K183" s="7"/>
      <c r="L183" s="7"/>
      <c r="M183" s="7"/>
      <c r="N183" s="7"/>
      <c r="O183" s="7"/>
      <c r="P183" s="7"/>
      <c r="Q183" s="7"/>
      <c r="R183" s="7"/>
      <c r="S183" s="7"/>
      <c r="T183" s="7"/>
      <c r="U183" s="7"/>
      <c r="V183" s="7"/>
      <c r="W183" s="7"/>
    </row>
    <row r="184" spans="1:23" x14ac:dyDescent="0.3">
      <c r="A184" s="5"/>
      <c r="B184" s="7"/>
      <c r="C184" s="7"/>
      <c r="D184" s="7"/>
      <c r="E184" s="7"/>
      <c r="F184" s="7"/>
      <c r="G184" s="7"/>
      <c r="H184" s="7"/>
      <c r="I184" s="7"/>
      <c r="J184" s="7"/>
      <c r="K184" s="7"/>
      <c r="L184" s="7"/>
      <c r="M184" s="7"/>
      <c r="N184" s="7"/>
      <c r="O184" s="7"/>
      <c r="P184" s="7"/>
      <c r="Q184" s="7"/>
      <c r="R184" s="7"/>
      <c r="S184" s="7"/>
      <c r="T184" s="7"/>
      <c r="U184" s="7"/>
      <c r="V184" s="7"/>
      <c r="W184" s="7"/>
    </row>
    <row r="185" spans="1:23" x14ac:dyDescent="0.3">
      <c r="A185" s="5"/>
      <c r="B185" s="7"/>
      <c r="C185" s="7"/>
      <c r="D185" s="7"/>
      <c r="E185" s="7"/>
      <c r="F185" s="7"/>
      <c r="G185" s="7"/>
      <c r="H185" s="7"/>
      <c r="I185" s="7"/>
      <c r="J185" s="7"/>
      <c r="K185" s="7"/>
      <c r="L185" s="7"/>
      <c r="M185" s="7"/>
      <c r="N185" s="7"/>
      <c r="O185" s="7"/>
      <c r="P185" s="7"/>
      <c r="Q185" s="7"/>
      <c r="R185" s="7"/>
      <c r="S185" s="7"/>
      <c r="T185" s="7"/>
      <c r="U185" s="7"/>
      <c r="V185" s="7"/>
      <c r="W185" s="7"/>
    </row>
    <row r="186" spans="1:23" x14ac:dyDescent="0.3">
      <c r="A186" s="5"/>
      <c r="B186" s="7"/>
      <c r="C186" s="7"/>
      <c r="D186" s="7"/>
      <c r="E186" s="7"/>
      <c r="F186" s="7"/>
      <c r="G186" s="7"/>
      <c r="H186" s="7"/>
      <c r="I186" s="7"/>
      <c r="J186" s="7"/>
      <c r="K186" s="7"/>
      <c r="L186" s="7"/>
      <c r="M186" s="7"/>
      <c r="N186" s="7"/>
      <c r="O186" s="7"/>
      <c r="P186" s="7"/>
      <c r="Q186" s="7"/>
      <c r="R186" s="7"/>
      <c r="S186" s="7"/>
      <c r="T186" s="7"/>
      <c r="U186" s="7"/>
      <c r="V186" s="7"/>
      <c r="W186" s="7"/>
    </row>
    <row r="187" spans="1:23" x14ac:dyDescent="0.3">
      <c r="A187" s="5"/>
      <c r="B187" s="7"/>
      <c r="C187" s="7"/>
      <c r="D187" s="7"/>
      <c r="E187" s="7"/>
      <c r="F187" s="7"/>
      <c r="G187" s="7"/>
      <c r="H187" s="7"/>
      <c r="I187" s="7"/>
      <c r="J187" s="7"/>
      <c r="K187" s="7"/>
      <c r="L187" s="7"/>
      <c r="M187" s="7"/>
      <c r="N187" s="7"/>
      <c r="O187" s="7"/>
      <c r="P187" s="7"/>
      <c r="Q187" s="7"/>
      <c r="R187" s="7"/>
      <c r="S187" s="7"/>
      <c r="T187" s="7"/>
      <c r="U187" s="7"/>
      <c r="V187" s="7"/>
      <c r="W187" s="7"/>
    </row>
    <row r="188" spans="1:23" x14ac:dyDescent="0.3">
      <c r="A188" s="5"/>
      <c r="B188" s="7"/>
      <c r="C188" s="7"/>
      <c r="D188" s="7"/>
      <c r="E188" s="7"/>
      <c r="F188" s="7"/>
      <c r="G188" s="7"/>
      <c r="H188" s="7"/>
      <c r="I188" s="7"/>
      <c r="J188" s="7"/>
      <c r="K188" s="7"/>
      <c r="L188" s="7"/>
      <c r="M188" s="7"/>
      <c r="N188" s="7"/>
      <c r="O188" s="7"/>
      <c r="P188" s="7"/>
      <c r="Q188" s="7"/>
      <c r="R188" s="7"/>
      <c r="S188" s="7"/>
      <c r="T188" s="7"/>
      <c r="U188" s="7"/>
      <c r="V188" s="7"/>
      <c r="W188" s="7"/>
    </row>
    <row r="189" spans="1:23" x14ac:dyDescent="0.3">
      <c r="A189" s="5"/>
      <c r="B189" s="7"/>
      <c r="C189" s="7"/>
      <c r="D189" s="7"/>
      <c r="E189" s="7"/>
      <c r="F189" s="7"/>
      <c r="G189" s="7"/>
      <c r="H189" s="7"/>
      <c r="I189" s="7"/>
      <c r="J189" s="7"/>
      <c r="K189" s="7"/>
      <c r="L189" s="7"/>
      <c r="M189" s="7"/>
      <c r="N189" s="7"/>
      <c r="O189" s="7"/>
      <c r="P189" s="7"/>
      <c r="Q189" s="7"/>
      <c r="R189" s="7"/>
      <c r="S189" s="7"/>
      <c r="T189" s="7"/>
      <c r="U189" s="7"/>
      <c r="V189" s="7"/>
      <c r="W189" s="7"/>
    </row>
    <row r="190" spans="1:23" x14ac:dyDescent="0.3">
      <c r="A190" s="5"/>
      <c r="B190" s="7"/>
      <c r="C190" s="7"/>
      <c r="D190" s="7"/>
      <c r="E190" s="7"/>
      <c r="F190" s="7"/>
      <c r="G190" s="7"/>
      <c r="H190" s="7"/>
      <c r="I190" s="7"/>
      <c r="J190" s="7"/>
      <c r="K190" s="7"/>
      <c r="L190" s="7"/>
      <c r="M190" s="7"/>
      <c r="N190" s="7"/>
      <c r="O190" s="7"/>
      <c r="P190" s="7"/>
      <c r="Q190" s="7"/>
      <c r="R190" s="7"/>
      <c r="S190" s="7"/>
      <c r="T190" s="7"/>
      <c r="U190" s="7"/>
      <c r="V190" s="7"/>
      <c r="W190" s="7"/>
    </row>
    <row r="191" spans="1:23" x14ac:dyDescent="0.3">
      <c r="A191" s="5"/>
      <c r="B191" s="7"/>
      <c r="C191" s="7"/>
      <c r="D191" s="7"/>
      <c r="E191" s="7"/>
      <c r="F191" s="7"/>
      <c r="G191" s="7"/>
      <c r="H191" s="7"/>
      <c r="I191" s="7"/>
      <c r="J191" s="7"/>
      <c r="K191" s="7"/>
      <c r="L191" s="7"/>
      <c r="M191" s="7"/>
      <c r="N191" s="7"/>
      <c r="O191" s="7"/>
      <c r="P191" s="7"/>
      <c r="Q191" s="7"/>
      <c r="R191" s="7"/>
      <c r="S191" s="7"/>
      <c r="T191" s="7"/>
      <c r="U191" s="7"/>
      <c r="V191" s="7"/>
      <c r="W191" s="7"/>
    </row>
    <row r="192" spans="1:23" x14ac:dyDescent="0.3">
      <c r="A192" s="5"/>
      <c r="B192" s="7"/>
      <c r="C192" s="7"/>
      <c r="D192" s="7"/>
      <c r="E192" s="7"/>
      <c r="F192" s="7"/>
      <c r="G192" s="7"/>
      <c r="H192" s="7"/>
      <c r="I192" s="7"/>
      <c r="J192" s="7"/>
      <c r="K192" s="7"/>
      <c r="L192" s="7"/>
      <c r="M192" s="7"/>
      <c r="N192" s="7"/>
      <c r="O192" s="7"/>
      <c r="P192" s="7"/>
      <c r="Q192" s="7"/>
      <c r="R192" s="7"/>
      <c r="S192" s="7"/>
      <c r="T192" s="7"/>
      <c r="U192" s="7"/>
      <c r="V192" s="7"/>
      <c r="W192" s="7"/>
    </row>
    <row r="193" spans="1:23" x14ac:dyDescent="0.3">
      <c r="A193" s="5"/>
      <c r="B193" s="7"/>
      <c r="C193" s="7"/>
      <c r="D193" s="7"/>
      <c r="E193" s="7"/>
      <c r="F193" s="7"/>
      <c r="G193" s="7"/>
      <c r="H193" s="7"/>
      <c r="I193" s="7"/>
      <c r="J193" s="7"/>
      <c r="K193" s="7"/>
      <c r="L193" s="7"/>
      <c r="M193" s="7"/>
      <c r="N193" s="7"/>
      <c r="O193" s="7"/>
      <c r="P193" s="7"/>
      <c r="Q193" s="7"/>
      <c r="R193" s="7"/>
      <c r="S193" s="7"/>
      <c r="T193" s="7"/>
      <c r="U193" s="7"/>
      <c r="V193" s="7"/>
      <c r="W193" s="7"/>
    </row>
    <row r="194" spans="1:23" x14ac:dyDescent="0.3">
      <c r="A194" s="5"/>
      <c r="B194" s="7"/>
      <c r="C194" s="7"/>
      <c r="D194" s="7"/>
      <c r="E194" s="7"/>
      <c r="F194" s="7"/>
      <c r="G194" s="7"/>
      <c r="H194" s="7"/>
      <c r="I194" s="7"/>
      <c r="J194" s="7"/>
      <c r="K194" s="7"/>
      <c r="L194" s="7"/>
      <c r="M194" s="7"/>
      <c r="N194" s="7"/>
      <c r="O194" s="7"/>
      <c r="P194" s="7"/>
      <c r="Q194" s="7"/>
      <c r="R194" s="7"/>
      <c r="S194" s="7"/>
      <c r="T194" s="7"/>
      <c r="U194" s="7"/>
      <c r="V194" s="7"/>
      <c r="W194" s="7"/>
    </row>
    <row r="195" spans="1:23" x14ac:dyDescent="0.3">
      <c r="A195" s="5"/>
      <c r="B195" s="7"/>
      <c r="C195" s="7"/>
      <c r="D195" s="7"/>
      <c r="E195" s="7"/>
      <c r="F195" s="7"/>
      <c r="G195" s="7"/>
      <c r="H195" s="7"/>
      <c r="I195" s="7"/>
      <c r="J195" s="7"/>
      <c r="K195" s="7"/>
      <c r="L195" s="7"/>
      <c r="M195" s="7"/>
      <c r="N195" s="7"/>
      <c r="O195" s="7"/>
      <c r="P195" s="7"/>
      <c r="Q195" s="7"/>
      <c r="R195" s="7"/>
      <c r="S195" s="7"/>
      <c r="T195" s="7"/>
      <c r="U195" s="7"/>
      <c r="V195" s="7"/>
      <c r="W195" s="7"/>
    </row>
    <row r="196" spans="1:23" x14ac:dyDescent="0.3">
      <c r="A196" s="5"/>
      <c r="B196" s="7"/>
      <c r="C196" s="7"/>
      <c r="D196" s="7"/>
      <c r="E196" s="7"/>
      <c r="F196" s="7"/>
      <c r="G196" s="7"/>
      <c r="H196" s="7"/>
      <c r="I196" s="7"/>
      <c r="J196" s="7"/>
      <c r="K196" s="7"/>
      <c r="L196" s="7"/>
      <c r="M196" s="7"/>
      <c r="N196" s="7"/>
      <c r="O196" s="7"/>
      <c r="P196" s="7"/>
      <c r="Q196" s="7"/>
      <c r="R196" s="7"/>
      <c r="S196" s="7"/>
      <c r="T196" s="7"/>
      <c r="U196" s="7"/>
      <c r="V196" s="7"/>
      <c r="W196" s="7"/>
    </row>
    <row r="197" spans="1:23" x14ac:dyDescent="0.3">
      <c r="A197" s="5"/>
      <c r="B197" s="7"/>
      <c r="C197" s="7"/>
      <c r="D197" s="7"/>
      <c r="E197" s="7"/>
      <c r="F197" s="7"/>
      <c r="G197" s="7"/>
      <c r="H197" s="7"/>
      <c r="I197" s="7"/>
      <c r="J197" s="7"/>
      <c r="K197" s="7"/>
      <c r="L197" s="7"/>
      <c r="M197" s="7"/>
      <c r="N197" s="7"/>
      <c r="O197" s="7"/>
      <c r="P197" s="7"/>
      <c r="Q197" s="7"/>
      <c r="R197" s="7"/>
      <c r="S197" s="7"/>
      <c r="T197" s="7"/>
      <c r="U197" s="7"/>
      <c r="V197" s="7"/>
      <c r="W197" s="7"/>
    </row>
    <row r="198" spans="1:23" x14ac:dyDescent="0.3">
      <c r="A198" s="5"/>
      <c r="B198" s="7"/>
      <c r="C198" s="7"/>
      <c r="D198" s="7"/>
      <c r="E198" s="7"/>
      <c r="F198" s="7"/>
      <c r="G198" s="7"/>
      <c r="H198" s="7"/>
      <c r="I198" s="7"/>
      <c r="J198" s="7"/>
      <c r="K198" s="7"/>
      <c r="L198" s="7"/>
      <c r="M198" s="7"/>
      <c r="N198" s="7"/>
      <c r="O198" s="7"/>
      <c r="P198" s="7"/>
      <c r="Q198" s="7"/>
      <c r="R198" s="7"/>
      <c r="S198" s="7"/>
      <c r="T198" s="7"/>
      <c r="U198" s="7"/>
      <c r="V198" s="7"/>
      <c r="W198" s="7"/>
    </row>
    <row r="199" spans="1:23" x14ac:dyDescent="0.3">
      <c r="A199" s="5"/>
      <c r="B199" s="7"/>
      <c r="C199" s="7"/>
      <c r="D199" s="7"/>
      <c r="E199" s="7"/>
      <c r="F199" s="7"/>
      <c r="G199" s="7"/>
      <c r="H199" s="7"/>
      <c r="I199" s="7"/>
      <c r="J199" s="7"/>
      <c r="K199" s="7"/>
      <c r="L199" s="7"/>
      <c r="M199" s="7"/>
      <c r="N199" s="7"/>
      <c r="O199" s="7"/>
      <c r="P199" s="7"/>
      <c r="Q199" s="7"/>
      <c r="R199" s="7"/>
      <c r="S199" s="7"/>
      <c r="T199" s="7"/>
      <c r="U199" s="7"/>
      <c r="V199" s="7"/>
      <c r="W199" s="7"/>
    </row>
    <row r="200" spans="1:23" x14ac:dyDescent="0.3">
      <c r="A200" s="5"/>
      <c r="B200" s="7"/>
      <c r="C200" s="7"/>
      <c r="D200" s="7"/>
      <c r="E200" s="7"/>
      <c r="F200" s="7"/>
      <c r="G200" s="7"/>
      <c r="H200" s="7"/>
      <c r="I200" s="7"/>
      <c r="J200" s="7"/>
      <c r="K200" s="7"/>
      <c r="L200" s="7"/>
      <c r="M200" s="7"/>
      <c r="N200" s="7"/>
      <c r="O200" s="7"/>
      <c r="P200" s="7"/>
      <c r="Q200" s="7"/>
      <c r="R200" s="7"/>
      <c r="S200" s="7"/>
      <c r="T200" s="7"/>
      <c r="U200" s="7"/>
      <c r="V200" s="7"/>
      <c r="W200" s="7"/>
    </row>
    <row r="201" spans="1:23" x14ac:dyDescent="0.3">
      <c r="A201" s="5"/>
      <c r="B201" s="7"/>
      <c r="C201" s="7"/>
      <c r="D201" s="7"/>
      <c r="E201" s="7"/>
      <c r="F201" s="7"/>
      <c r="G201" s="7"/>
      <c r="H201" s="7"/>
      <c r="I201" s="7"/>
      <c r="J201" s="7"/>
      <c r="K201" s="7"/>
      <c r="L201" s="7"/>
      <c r="M201" s="7"/>
      <c r="N201" s="7"/>
      <c r="O201" s="7"/>
      <c r="P201" s="7"/>
      <c r="Q201" s="7"/>
      <c r="R201" s="7"/>
      <c r="S201" s="7"/>
      <c r="T201" s="7"/>
      <c r="U201" s="7"/>
      <c r="V201" s="7"/>
      <c r="W201" s="7"/>
    </row>
    <row r="202" spans="1:23" x14ac:dyDescent="0.3">
      <c r="A202" s="5"/>
      <c r="B202" s="7"/>
      <c r="C202" s="7"/>
      <c r="D202" s="7"/>
      <c r="E202" s="7"/>
      <c r="F202" s="7"/>
      <c r="G202" s="7"/>
      <c r="H202" s="7"/>
      <c r="I202" s="7"/>
      <c r="J202" s="7"/>
      <c r="K202" s="7"/>
      <c r="L202" s="7"/>
      <c r="M202" s="7"/>
      <c r="N202" s="7"/>
      <c r="O202" s="7"/>
      <c r="P202" s="7"/>
      <c r="Q202" s="7"/>
      <c r="R202" s="7"/>
      <c r="S202" s="7"/>
      <c r="T202" s="7"/>
      <c r="U202" s="7"/>
      <c r="V202" s="7"/>
      <c r="W202" s="7"/>
    </row>
    <row r="203" spans="1:23" x14ac:dyDescent="0.3">
      <c r="A203" s="5"/>
      <c r="B203" s="7"/>
      <c r="C203" s="7"/>
      <c r="D203" s="7"/>
      <c r="E203" s="7"/>
      <c r="F203" s="7"/>
      <c r="G203" s="7"/>
      <c r="H203" s="7"/>
      <c r="I203" s="7"/>
      <c r="J203" s="7"/>
      <c r="K203" s="7"/>
      <c r="L203" s="7"/>
      <c r="M203" s="7"/>
      <c r="N203" s="7"/>
      <c r="O203" s="7"/>
      <c r="P203" s="7"/>
      <c r="Q203" s="7"/>
      <c r="R203" s="7"/>
      <c r="S203" s="7"/>
      <c r="T203" s="7"/>
      <c r="U203" s="7"/>
      <c r="V203" s="7"/>
      <c r="W203" s="7"/>
    </row>
    <row r="204" spans="1:23" x14ac:dyDescent="0.3">
      <c r="A204" s="5"/>
      <c r="B204" s="7"/>
      <c r="C204" s="7"/>
      <c r="D204" s="7"/>
      <c r="E204" s="7"/>
      <c r="F204" s="7"/>
      <c r="G204" s="7"/>
      <c r="H204" s="7"/>
      <c r="I204" s="7"/>
      <c r="J204" s="7"/>
      <c r="K204" s="7"/>
      <c r="L204" s="7"/>
      <c r="M204" s="7"/>
      <c r="N204" s="7"/>
      <c r="O204" s="7"/>
      <c r="P204" s="7"/>
      <c r="Q204" s="7"/>
      <c r="R204" s="7"/>
      <c r="S204" s="7"/>
      <c r="T204" s="7"/>
      <c r="U204" s="7"/>
      <c r="V204" s="7"/>
      <c r="W204" s="7"/>
    </row>
    <row r="205" spans="1:23" x14ac:dyDescent="0.3">
      <c r="A205" s="5"/>
      <c r="B205" s="7"/>
      <c r="C205" s="7"/>
      <c r="D205" s="7"/>
      <c r="E205" s="7"/>
      <c r="F205" s="7"/>
      <c r="G205" s="7"/>
      <c r="H205" s="7"/>
      <c r="I205" s="7"/>
      <c r="J205" s="7"/>
      <c r="K205" s="7"/>
      <c r="L205" s="7"/>
      <c r="M205" s="7"/>
      <c r="N205" s="7"/>
      <c r="O205" s="7"/>
      <c r="P205" s="7"/>
      <c r="Q205" s="7"/>
      <c r="R205" s="7"/>
      <c r="S205" s="7"/>
      <c r="T205" s="7"/>
      <c r="U205" s="7"/>
      <c r="V205" s="7"/>
      <c r="W205" s="7"/>
    </row>
    <row r="206" spans="1:23" x14ac:dyDescent="0.3">
      <c r="A206" s="5"/>
      <c r="B206" s="7"/>
      <c r="C206" s="7"/>
      <c r="D206" s="7"/>
      <c r="E206" s="7"/>
      <c r="F206" s="7"/>
      <c r="G206" s="7"/>
      <c r="H206" s="7"/>
      <c r="I206" s="7"/>
      <c r="J206" s="7"/>
      <c r="K206" s="7"/>
      <c r="L206" s="7"/>
      <c r="M206" s="7"/>
      <c r="N206" s="7"/>
      <c r="O206" s="7"/>
      <c r="P206" s="7"/>
      <c r="Q206" s="7"/>
      <c r="R206" s="7"/>
      <c r="S206" s="7"/>
      <c r="T206" s="7"/>
      <c r="U206" s="7"/>
      <c r="V206" s="7"/>
      <c r="W206" s="7"/>
    </row>
    <row r="207" spans="1:23" x14ac:dyDescent="0.3">
      <c r="A207" s="5"/>
      <c r="B207" s="7"/>
      <c r="C207" s="7"/>
      <c r="D207" s="7"/>
      <c r="E207" s="7"/>
      <c r="F207" s="7"/>
      <c r="G207" s="7"/>
      <c r="H207" s="7"/>
      <c r="I207" s="7"/>
      <c r="J207" s="7"/>
      <c r="K207" s="7"/>
      <c r="L207" s="7"/>
      <c r="M207" s="7"/>
      <c r="N207" s="7"/>
      <c r="O207" s="7"/>
      <c r="P207" s="7"/>
      <c r="Q207" s="7"/>
      <c r="R207" s="7"/>
      <c r="S207" s="7"/>
      <c r="T207" s="7"/>
      <c r="U207" s="7"/>
      <c r="V207" s="7"/>
      <c r="W207" s="7"/>
    </row>
    <row r="208" spans="1:23" x14ac:dyDescent="0.3">
      <c r="A208" s="5"/>
      <c r="B208" s="7"/>
      <c r="C208" s="7"/>
      <c r="D208" s="7"/>
      <c r="E208" s="7"/>
      <c r="F208" s="7"/>
      <c r="G208" s="7"/>
      <c r="H208" s="7"/>
      <c r="I208" s="7"/>
      <c r="J208" s="7"/>
      <c r="K208" s="7"/>
      <c r="L208" s="7"/>
      <c r="M208" s="7"/>
      <c r="N208" s="7"/>
      <c r="O208" s="7"/>
      <c r="P208" s="7"/>
      <c r="Q208" s="7"/>
      <c r="R208" s="7"/>
      <c r="S208" s="7"/>
      <c r="T208" s="7"/>
      <c r="U208" s="7"/>
      <c r="V208" s="7"/>
      <c r="W208" s="7"/>
    </row>
    <row r="209" spans="1:23" x14ac:dyDescent="0.3">
      <c r="A209" s="5"/>
      <c r="B209" s="7"/>
      <c r="C209" s="7"/>
      <c r="D209" s="7"/>
      <c r="E209" s="7"/>
      <c r="F209" s="7"/>
      <c r="G209" s="7"/>
      <c r="H209" s="7"/>
      <c r="I209" s="7"/>
      <c r="J209" s="7"/>
      <c r="K209" s="7"/>
      <c r="L209" s="7"/>
      <c r="M209" s="7"/>
      <c r="N209" s="7"/>
      <c r="O209" s="7"/>
      <c r="P209" s="7"/>
      <c r="Q209" s="7"/>
      <c r="R209" s="7"/>
      <c r="S209" s="7"/>
      <c r="T209" s="7"/>
      <c r="U209" s="7"/>
      <c r="V209" s="7"/>
      <c r="W209" s="7"/>
    </row>
    <row r="210" spans="1:23" x14ac:dyDescent="0.3">
      <c r="A210" s="5"/>
      <c r="B210" s="7"/>
      <c r="C210" s="7"/>
      <c r="D210" s="7"/>
      <c r="E210" s="7"/>
      <c r="F210" s="7"/>
      <c r="G210" s="7"/>
      <c r="H210" s="7"/>
      <c r="I210" s="7"/>
      <c r="J210" s="7"/>
      <c r="K210" s="7"/>
      <c r="L210" s="7"/>
      <c r="M210" s="7"/>
      <c r="N210" s="7"/>
      <c r="O210" s="7"/>
      <c r="P210" s="7"/>
      <c r="Q210" s="7"/>
      <c r="R210" s="7"/>
      <c r="S210" s="7"/>
      <c r="T210" s="7"/>
      <c r="U210" s="7"/>
      <c r="V210" s="7"/>
      <c r="W210" s="7"/>
    </row>
    <row r="211" spans="1:23" x14ac:dyDescent="0.3">
      <c r="A211" s="5"/>
      <c r="B211" s="7"/>
      <c r="C211" s="7"/>
      <c r="D211" s="7"/>
      <c r="E211" s="7"/>
      <c r="F211" s="7"/>
      <c r="G211" s="7"/>
      <c r="H211" s="7"/>
      <c r="I211" s="7"/>
      <c r="J211" s="7"/>
      <c r="K211" s="7"/>
      <c r="L211" s="7"/>
      <c r="M211" s="7"/>
      <c r="N211" s="7"/>
      <c r="O211" s="7"/>
      <c r="P211" s="7"/>
      <c r="Q211" s="7"/>
      <c r="R211" s="7"/>
      <c r="S211" s="7"/>
      <c r="T211" s="7"/>
      <c r="U211" s="7"/>
      <c r="V211" s="7"/>
      <c r="W211" s="7"/>
    </row>
    <row r="212" spans="1:23" x14ac:dyDescent="0.3">
      <c r="A212" s="5"/>
      <c r="B212" s="7"/>
      <c r="C212" s="7"/>
      <c r="D212" s="7"/>
      <c r="E212" s="7"/>
      <c r="F212" s="7"/>
      <c r="G212" s="7"/>
      <c r="H212" s="7"/>
      <c r="I212" s="7"/>
      <c r="J212" s="7"/>
      <c r="K212" s="7"/>
      <c r="L212" s="7"/>
      <c r="M212" s="7"/>
      <c r="N212" s="7"/>
      <c r="O212" s="7"/>
      <c r="P212" s="7"/>
      <c r="Q212" s="7"/>
      <c r="R212" s="7"/>
      <c r="S212" s="7"/>
      <c r="T212" s="7"/>
      <c r="U212" s="7"/>
      <c r="V212" s="7"/>
      <c r="W212" s="7"/>
    </row>
    <row r="213" spans="1:23" x14ac:dyDescent="0.3">
      <c r="A213" s="5"/>
      <c r="B213" s="7"/>
      <c r="C213" s="7"/>
      <c r="D213" s="7"/>
      <c r="E213" s="7"/>
      <c r="F213" s="7"/>
      <c r="G213" s="7"/>
      <c r="H213" s="7"/>
      <c r="I213" s="7"/>
      <c r="J213" s="7"/>
      <c r="K213" s="7"/>
      <c r="L213" s="7"/>
      <c r="M213" s="7"/>
      <c r="N213" s="7"/>
      <c r="O213" s="7"/>
      <c r="P213" s="7"/>
      <c r="Q213" s="7"/>
      <c r="R213" s="7"/>
      <c r="S213" s="7"/>
      <c r="T213" s="7"/>
      <c r="U213" s="7"/>
      <c r="V213" s="7"/>
      <c r="W213" s="7"/>
    </row>
    <row r="214" spans="1:23" x14ac:dyDescent="0.3">
      <c r="A214" s="5"/>
      <c r="B214" s="7"/>
      <c r="C214" s="7"/>
      <c r="D214" s="7"/>
      <c r="E214" s="7"/>
      <c r="F214" s="7"/>
      <c r="G214" s="7"/>
      <c r="H214" s="7"/>
      <c r="I214" s="7"/>
      <c r="J214" s="7"/>
      <c r="K214" s="7"/>
      <c r="L214" s="7"/>
      <c r="M214" s="7"/>
      <c r="N214" s="7"/>
      <c r="O214" s="7"/>
      <c r="P214" s="7"/>
      <c r="Q214" s="7"/>
      <c r="R214" s="7"/>
      <c r="S214" s="7"/>
      <c r="T214" s="7"/>
      <c r="U214" s="7"/>
      <c r="V214" s="7"/>
      <c r="W214" s="7"/>
    </row>
    <row r="215" spans="1:23" x14ac:dyDescent="0.3">
      <c r="A215" s="5"/>
      <c r="B215" s="7"/>
      <c r="C215" s="7"/>
      <c r="D215" s="7"/>
      <c r="E215" s="7"/>
      <c r="F215" s="7"/>
      <c r="G215" s="7"/>
      <c r="H215" s="7"/>
      <c r="I215" s="7"/>
      <c r="J215" s="7"/>
      <c r="K215" s="7"/>
      <c r="L215" s="7"/>
      <c r="M215" s="7"/>
      <c r="N215" s="7"/>
      <c r="O215" s="7"/>
      <c r="P215" s="7"/>
      <c r="Q215" s="7"/>
      <c r="R215" s="7"/>
      <c r="S215" s="7"/>
      <c r="T215" s="7"/>
      <c r="U215" s="7"/>
      <c r="V215" s="7"/>
      <c r="W215" s="7"/>
    </row>
    <row r="216" spans="1:23" x14ac:dyDescent="0.3">
      <c r="A216" s="5"/>
      <c r="B216" s="7"/>
      <c r="C216" s="7"/>
      <c r="D216" s="7"/>
      <c r="E216" s="7"/>
      <c r="F216" s="7"/>
      <c r="G216" s="7"/>
      <c r="H216" s="7"/>
      <c r="I216" s="7"/>
      <c r="J216" s="7"/>
      <c r="K216" s="7"/>
      <c r="L216" s="7"/>
      <c r="M216" s="7"/>
      <c r="N216" s="7"/>
      <c r="O216" s="7"/>
      <c r="P216" s="7"/>
      <c r="Q216" s="7"/>
      <c r="R216" s="7"/>
      <c r="S216" s="7"/>
      <c r="T216" s="7"/>
      <c r="U216" s="7"/>
      <c r="V216" s="7"/>
      <c r="W216" s="7"/>
    </row>
    <row r="217" spans="1:23" x14ac:dyDescent="0.3">
      <c r="A217" s="5"/>
      <c r="B217" s="7"/>
      <c r="C217" s="7"/>
      <c r="D217" s="7"/>
      <c r="E217" s="7"/>
      <c r="F217" s="7"/>
      <c r="G217" s="7"/>
      <c r="H217" s="7"/>
      <c r="I217" s="7"/>
      <c r="J217" s="7"/>
      <c r="K217" s="7"/>
      <c r="L217" s="7"/>
      <c r="M217" s="7"/>
      <c r="N217" s="7"/>
      <c r="O217" s="7"/>
      <c r="P217" s="7"/>
      <c r="Q217" s="7"/>
      <c r="R217" s="7"/>
      <c r="S217" s="7"/>
      <c r="T217" s="7"/>
      <c r="U217" s="7"/>
      <c r="V217" s="7"/>
      <c r="W217" s="7"/>
    </row>
    <row r="218" spans="1:23" x14ac:dyDescent="0.3">
      <c r="A218" s="5"/>
      <c r="B218" s="7"/>
      <c r="C218" s="7"/>
      <c r="D218" s="7"/>
      <c r="E218" s="7"/>
      <c r="F218" s="7"/>
      <c r="G218" s="7"/>
      <c r="H218" s="7"/>
      <c r="I218" s="7"/>
      <c r="J218" s="7"/>
      <c r="K218" s="7"/>
      <c r="L218" s="7"/>
      <c r="M218" s="7"/>
      <c r="N218" s="7"/>
      <c r="O218" s="7"/>
      <c r="P218" s="7"/>
      <c r="Q218" s="7"/>
      <c r="R218" s="7"/>
      <c r="S218" s="7"/>
      <c r="T218" s="7"/>
      <c r="U218" s="7"/>
      <c r="V218" s="7"/>
      <c r="W218" s="7"/>
    </row>
    <row r="219" spans="1:23" x14ac:dyDescent="0.3">
      <c r="A219" s="5"/>
      <c r="B219" s="7"/>
      <c r="C219" s="7"/>
      <c r="D219" s="7"/>
      <c r="E219" s="7"/>
      <c r="F219" s="7"/>
      <c r="G219" s="7"/>
      <c r="H219" s="7"/>
      <c r="I219" s="7"/>
      <c r="J219" s="7"/>
      <c r="K219" s="7"/>
      <c r="L219" s="7"/>
      <c r="M219" s="7"/>
      <c r="N219" s="7"/>
      <c r="O219" s="7"/>
      <c r="P219" s="7"/>
      <c r="Q219" s="7"/>
      <c r="R219" s="7"/>
      <c r="S219" s="7"/>
      <c r="T219" s="7"/>
      <c r="U219" s="7"/>
      <c r="V219" s="7"/>
      <c r="W219" s="7"/>
    </row>
    <row r="220" spans="1:23" x14ac:dyDescent="0.3">
      <c r="A220" s="5"/>
      <c r="B220" s="7"/>
      <c r="C220" s="7"/>
      <c r="D220" s="7"/>
      <c r="E220" s="7"/>
      <c r="F220" s="7"/>
      <c r="G220" s="7"/>
      <c r="H220" s="7"/>
      <c r="I220" s="7"/>
      <c r="J220" s="7"/>
      <c r="K220" s="7"/>
      <c r="L220" s="7"/>
      <c r="M220" s="7"/>
      <c r="N220" s="7"/>
      <c r="O220" s="7"/>
      <c r="P220" s="7"/>
      <c r="Q220" s="7"/>
      <c r="R220" s="7"/>
      <c r="S220" s="7"/>
      <c r="T220" s="7"/>
      <c r="U220" s="7"/>
      <c r="V220" s="7"/>
      <c r="W220" s="7"/>
    </row>
    <row r="221" spans="1:23" x14ac:dyDescent="0.3">
      <c r="A221" s="5"/>
      <c r="B221" s="7"/>
      <c r="C221" s="7"/>
      <c r="D221" s="7"/>
      <c r="E221" s="7"/>
      <c r="F221" s="7"/>
      <c r="G221" s="7"/>
      <c r="H221" s="7"/>
      <c r="I221" s="7"/>
      <c r="J221" s="7"/>
      <c r="K221" s="7"/>
      <c r="L221" s="7"/>
      <c r="M221" s="7"/>
      <c r="N221" s="7"/>
      <c r="O221" s="7"/>
      <c r="P221" s="7"/>
      <c r="Q221" s="7"/>
      <c r="R221" s="7"/>
      <c r="S221" s="7"/>
      <c r="T221" s="7"/>
      <c r="U221" s="7"/>
      <c r="V221" s="7"/>
      <c r="W221" s="7"/>
    </row>
    <row r="222" spans="1:23" x14ac:dyDescent="0.3">
      <c r="A222" s="5"/>
      <c r="B222" s="7"/>
      <c r="C222" s="7"/>
      <c r="D222" s="7"/>
      <c r="E222" s="7"/>
      <c r="F222" s="7"/>
      <c r="G222" s="7"/>
      <c r="H222" s="7"/>
      <c r="I222" s="7"/>
      <c r="J222" s="7"/>
      <c r="K222" s="7"/>
      <c r="L222" s="7"/>
      <c r="M222" s="7"/>
      <c r="N222" s="7"/>
      <c r="O222" s="7"/>
      <c r="P222" s="7"/>
      <c r="Q222" s="7"/>
      <c r="R222" s="7"/>
      <c r="S222" s="7"/>
      <c r="T222" s="7"/>
      <c r="U222" s="7"/>
      <c r="V222" s="7"/>
      <c r="W222" s="7"/>
    </row>
    <row r="223" spans="1:23" x14ac:dyDescent="0.3">
      <c r="A223" s="5"/>
      <c r="B223" s="7"/>
      <c r="C223" s="7"/>
      <c r="D223" s="7"/>
      <c r="E223" s="7"/>
      <c r="F223" s="7"/>
      <c r="G223" s="7"/>
      <c r="H223" s="7"/>
      <c r="I223" s="7"/>
      <c r="J223" s="7"/>
      <c r="K223" s="7"/>
      <c r="L223" s="7"/>
      <c r="M223" s="7"/>
      <c r="N223" s="7"/>
      <c r="O223" s="7"/>
      <c r="P223" s="7"/>
      <c r="Q223" s="7"/>
      <c r="R223" s="7"/>
      <c r="S223" s="7"/>
      <c r="T223" s="7"/>
      <c r="U223" s="7"/>
      <c r="V223" s="7"/>
      <c r="W223" s="7"/>
    </row>
    <row r="224" spans="1:23" x14ac:dyDescent="0.3">
      <c r="A224" s="5"/>
      <c r="B224" s="7"/>
      <c r="C224" s="7"/>
      <c r="D224" s="7"/>
      <c r="E224" s="7"/>
      <c r="F224" s="7"/>
      <c r="G224" s="7"/>
      <c r="H224" s="7"/>
      <c r="I224" s="7"/>
      <c r="J224" s="7"/>
      <c r="K224" s="7"/>
      <c r="L224" s="7"/>
      <c r="M224" s="7"/>
      <c r="N224" s="7"/>
      <c r="O224" s="7"/>
      <c r="P224" s="7"/>
      <c r="Q224" s="7"/>
      <c r="R224" s="7"/>
      <c r="S224" s="7"/>
      <c r="T224" s="7"/>
      <c r="U224" s="7"/>
      <c r="V224" s="7"/>
      <c r="W224" s="7"/>
    </row>
    <row r="225" spans="1:23" x14ac:dyDescent="0.3">
      <c r="A225" s="5"/>
      <c r="B225" s="7"/>
      <c r="C225" s="7"/>
      <c r="D225" s="7"/>
      <c r="E225" s="7"/>
      <c r="F225" s="7"/>
      <c r="G225" s="7"/>
      <c r="H225" s="7"/>
      <c r="I225" s="7"/>
      <c r="J225" s="7"/>
      <c r="K225" s="7"/>
      <c r="L225" s="7"/>
      <c r="M225" s="7"/>
      <c r="N225" s="7"/>
      <c r="O225" s="7"/>
      <c r="P225" s="7"/>
      <c r="Q225" s="7"/>
      <c r="R225" s="7"/>
      <c r="S225" s="7"/>
      <c r="T225" s="7"/>
      <c r="U225" s="7"/>
      <c r="V225" s="7"/>
      <c r="W225" s="7"/>
    </row>
    <row r="226" spans="1:23" x14ac:dyDescent="0.3">
      <c r="A226" s="5"/>
      <c r="B226" s="7"/>
      <c r="C226" s="7"/>
      <c r="D226" s="7"/>
      <c r="E226" s="7"/>
      <c r="F226" s="7"/>
      <c r="G226" s="7"/>
      <c r="H226" s="7"/>
      <c r="I226" s="7"/>
      <c r="J226" s="7"/>
      <c r="K226" s="7"/>
      <c r="L226" s="7"/>
      <c r="M226" s="7"/>
      <c r="N226" s="7"/>
      <c r="O226" s="7"/>
      <c r="P226" s="7"/>
      <c r="Q226" s="7"/>
      <c r="R226" s="7"/>
      <c r="S226" s="7"/>
      <c r="T226" s="7"/>
      <c r="U226" s="7"/>
      <c r="V226" s="7"/>
      <c r="W226" s="7"/>
    </row>
    <row r="227" spans="1:23" x14ac:dyDescent="0.3">
      <c r="A227" s="5"/>
      <c r="B227" s="7"/>
      <c r="C227" s="7"/>
      <c r="D227" s="7"/>
      <c r="E227" s="7"/>
      <c r="F227" s="7"/>
      <c r="G227" s="7"/>
      <c r="H227" s="7"/>
      <c r="I227" s="7"/>
      <c r="J227" s="7"/>
      <c r="K227" s="7"/>
      <c r="L227" s="7"/>
      <c r="M227" s="7"/>
      <c r="N227" s="7"/>
      <c r="O227" s="7"/>
      <c r="P227" s="7"/>
      <c r="Q227" s="7"/>
      <c r="R227" s="7"/>
      <c r="S227" s="7"/>
      <c r="T227" s="7"/>
      <c r="U227" s="7"/>
      <c r="V227" s="7"/>
      <c r="W227" s="7"/>
    </row>
    <row r="228" spans="1:23" x14ac:dyDescent="0.3">
      <c r="A228" s="5"/>
      <c r="B228" s="7"/>
      <c r="C228" s="7"/>
      <c r="D228" s="7"/>
      <c r="E228" s="7"/>
      <c r="F228" s="7"/>
      <c r="G228" s="7"/>
      <c r="H228" s="7"/>
      <c r="I228" s="7"/>
      <c r="J228" s="7"/>
      <c r="K228" s="7"/>
      <c r="L228" s="7"/>
      <c r="M228" s="7"/>
      <c r="N228" s="7"/>
      <c r="O228" s="7"/>
      <c r="P228" s="7"/>
      <c r="Q228" s="7"/>
      <c r="R228" s="7"/>
      <c r="S228" s="7"/>
      <c r="T228" s="7"/>
      <c r="U228" s="7"/>
      <c r="V228" s="7"/>
      <c r="W228" s="7"/>
    </row>
    <row r="229" spans="1:23" x14ac:dyDescent="0.3">
      <c r="A229" s="5"/>
      <c r="B229" s="7"/>
      <c r="C229" s="7"/>
      <c r="D229" s="7"/>
      <c r="E229" s="7"/>
      <c r="F229" s="7"/>
      <c r="G229" s="7"/>
      <c r="H229" s="7"/>
      <c r="I229" s="7"/>
      <c r="J229" s="7"/>
      <c r="K229" s="7"/>
      <c r="L229" s="7"/>
      <c r="M229" s="7"/>
      <c r="N229" s="7"/>
      <c r="O229" s="7"/>
      <c r="P229" s="7"/>
      <c r="Q229" s="7"/>
      <c r="R229" s="7"/>
      <c r="S229" s="7"/>
      <c r="T229" s="7"/>
      <c r="U229" s="7"/>
      <c r="V229" s="7"/>
      <c r="W229" s="7"/>
    </row>
    <row r="230" spans="1:23" x14ac:dyDescent="0.3">
      <c r="A230" s="5"/>
      <c r="B230" s="7"/>
      <c r="C230" s="7"/>
      <c r="D230" s="7"/>
      <c r="E230" s="7"/>
      <c r="F230" s="7"/>
      <c r="G230" s="7"/>
      <c r="H230" s="7"/>
      <c r="I230" s="7"/>
      <c r="J230" s="7"/>
      <c r="K230" s="7"/>
      <c r="L230" s="7"/>
      <c r="M230" s="7"/>
      <c r="N230" s="7"/>
      <c r="O230" s="7"/>
      <c r="P230" s="7"/>
      <c r="Q230" s="7"/>
      <c r="R230" s="7"/>
      <c r="S230" s="7"/>
      <c r="T230" s="7"/>
      <c r="U230" s="7"/>
      <c r="V230" s="7"/>
      <c r="W230" s="7"/>
    </row>
    <row r="231" spans="1:23" x14ac:dyDescent="0.3">
      <c r="A231" s="5"/>
      <c r="B231" s="7"/>
      <c r="C231" s="7"/>
      <c r="D231" s="7"/>
      <c r="E231" s="7"/>
      <c r="F231" s="7"/>
      <c r="G231" s="7"/>
      <c r="H231" s="7"/>
      <c r="I231" s="7"/>
      <c r="J231" s="7"/>
      <c r="K231" s="7"/>
      <c r="L231" s="7"/>
      <c r="M231" s="7"/>
      <c r="N231" s="7"/>
      <c r="O231" s="7"/>
      <c r="P231" s="7"/>
      <c r="Q231" s="7"/>
      <c r="R231" s="7"/>
      <c r="S231" s="7"/>
      <c r="T231" s="7"/>
      <c r="U231" s="7"/>
      <c r="V231" s="7"/>
      <c r="W231" s="7"/>
    </row>
    <row r="232" spans="1:23" x14ac:dyDescent="0.3">
      <c r="A232" s="5"/>
      <c r="B232" s="7"/>
      <c r="C232" s="7"/>
      <c r="D232" s="7"/>
      <c r="E232" s="7"/>
      <c r="F232" s="7"/>
      <c r="G232" s="7"/>
      <c r="H232" s="7"/>
      <c r="I232" s="7"/>
      <c r="J232" s="7"/>
      <c r="K232" s="7"/>
      <c r="L232" s="7"/>
      <c r="M232" s="7"/>
      <c r="N232" s="7"/>
      <c r="O232" s="7"/>
      <c r="P232" s="7"/>
      <c r="Q232" s="7"/>
      <c r="R232" s="7"/>
      <c r="S232" s="7"/>
      <c r="T232" s="7"/>
      <c r="U232" s="7"/>
      <c r="V232" s="7"/>
      <c r="W232" s="7"/>
    </row>
    <row r="233" spans="1:23" x14ac:dyDescent="0.3">
      <c r="A233" s="5"/>
      <c r="B233" s="7"/>
      <c r="C233" s="7"/>
      <c r="D233" s="7"/>
      <c r="E233" s="7"/>
      <c r="F233" s="7"/>
      <c r="G233" s="7"/>
      <c r="H233" s="7"/>
      <c r="I233" s="7"/>
      <c r="J233" s="7"/>
      <c r="K233" s="7"/>
      <c r="L233" s="7"/>
      <c r="M233" s="7"/>
      <c r="N233" s="7"/>
      <c r="O233" s="7"/>
      <c r="P233" s="7"/>
      <c r="Q233" s="7"/>
      <c r="R233" s="7"/>
      <c r="S233" s="7"/>
      <c r="T233" s="7"/>
      <c r="U233" s="7"/>
      <c r="V233" s="7"/>
      <c r="W233" s="7"/>
    </row>
    <row r="234" spans="1:23" x14ac:dyDescent="0.3">
      <c r="A234" s="5"/>
      <c r="B234" s="7"/>
      <c r="C234" s="7"/>
      <c r="D234" s="7"/>
      <c r="E234" s="7"/>
      <c r="F234" s="7"/>
      <c r="G234" s="7"/>
      <c r="H234" s="7"/>
      <c r="I234" s="7"/>
      <c r="J234" s="7"/>
      <c r="K234" s="7"/>
      <c r="L234" s="7"/>
      <c r="M234" s="7"/>
      <c r="N234" s="7"/>
      <c r="O234" s="7"/>
      <c r="P234" s="7"/>
      <c r="Q234" s="7"/>
      <c r="R234" s="7"/>
      <c r="S234" s="7"/>
      <c r="T234" s="7"/>
      <c r="U234" s="7"/>
      <c r="V234" s="7"/>
      <c r="W234" s="7"/>
    </row>
    <row r="235" spans="1:23" x14ac:dyDescent="0.3">
      <c r="A235" s="5"/>
      <c r="B235" s="7"/>
      <c r="C235" s="7"/>
      <c r="D235" s="7"/>
      <c r="E235" s="7"/>
      <c r="F235" s="7"/>
      <c r="G235" s="7"/>
      <c r="H235" s="7"/>
      <c r="I235" s="7"/>
      <c r="J235" s="7"/>
      <c r="K235" s="7"/>
      <c r="L235" s="7"/>
      <c r="M235" s="7"/>
      <c r="N235" s="7"/>
      <c r="O235" s="7"/>
      <c r="P235" s="7"/>
      <c r="Q235" s="7"/>
      <c r="R235" s="7"/>
      <c r="S235" s="7"/>
      <c r="T235" s="7"/>
      <c r="U235" s="7"/>
      <c r="V235" s="7"/>
      <c r="W235" s="7"/>
    </row>
    <row r="236" spans="1:23" x14ac:dyDescent="0.3">
      <c r="A236" s="5"/>
      <c r="B236" s="7"/>
      <c r="C236" s="7"/>
      <c r="D236" s="7"/>
      <c r="E236" s="7"/>
      <c r="F236" s="7"/>
      <c r="G236" s="7"/>
      <c r="H236" s="7"/>
      <c r="I236" s="7"/>
      <c r="J236" s="7"/>
      <c r="K236" s="7"/>
      <c r="L236" s="7"/>
      <c r="M236" s="7"/>
      <c r="N236" s="7"/>
      <c r="O236" s="7"/>
      <c r="P236" s="7"/>
      <c r="Q236" s="7"/>
      <c r="R236" s="7"/>
      <c r="S236" s="7"/>
      <c r="T236" s="7"/>
      <c r="U236" s="7"/>
      <c r="V236" s="7"/>
      <c r="W236" s="7"/>
    </row>
    <row r="237" spans="1:23" x14ac:dyDescent="0.3">
      <c r="A237" s="5"/>
      <c r="B237" s="7"/>
      <c r="C237" s="7"/>
      <c r="D237" s="7"/>
      <c r="E237" s="7"/>
      <c r="F237" s="7"/>
      <c r="G237" s="7"/>
      <c r="H237" s="7"/>
      <c r="I237" s="7"/>
      <c r="J237" s="7"/>
      <c r="K237" s="7"/>
      <c r="L237" s="7"/>
      <c r="M237" s="7"/>
      <c r="N237" s="7"/>
      <c r="O237" s="7"/>
      <c r="P237" s="7"/>
      <c r="Q237" s="7"/>
      <c r="R237" s="7"/>
      <c r="S237" s="7"/>
      <c r="T237" s="7"/>
      <c r="U237" s="7"/>
      <c r="V237" s="7"/>
      <c r="W237" s="7"/>
    </row>
    <row r="238" spans="1:23" x14ac:dyDescent="0.3">
      <c r="A238" s="5"/>
      <c r="B238" s="7"/>
      <c r="C238" s="7"/>
      <c r="D238" s="7"/>
      <c r="E238" s="7"/>
      <c r="F238" s="7"/>
      <c r="G238" s="7"/>
      <c r="H238" s="7"/>
      <c r="I238" s="7"/>
      <c r="J238" s="7"/>
      <c r="K238" s="7"/>
      <c r="L238" s="7"/>
      <c r="M238" s="7"/>
      <c r="N238" s="7"/>
      <c r="O238" s="7"/>
      <c r="P238" s="7"/>
      <c r="Q238" s="7"/>
      <c r="R238" s="7"/>
      <c r="S238" s="7"/>
      <c r="T238" s="7"/>
      <c r="U238" s="7"/>
      <c r="V238" s="7"/>
      <c r="W238" s="7"/>
    </row>
    <row r="239" spans="1:23" x14ac:dyDescent="0.3">
      <c r="A239" s="5"/>
      <c r="B239" s="7"/>
      <c r="C239" s="7"/>
      <c r="D239" s="7"/>
      <c r="E239" s="7"/>
      <c r="F239" s="7"/>
      <c r="G239" s="7"/>
      <c r="H239" s="7"/>
      <c r="I239" s="7"/>
      <c r="J239" s="7"/>
      <c r="K239" s="7"/>
      <c r="L239" s="7"/>
      <c r="M239" s="7"/>
      <c r="N239" s="7"/>
      <c r="O239" s="7"/>
      <c r="P239" s="7"/>
      <c r="Q239" s="7"/>
      <c r="R239" s="7"/>
      <c r="S239" s="7"/>
      <c r="T239" s="7"/>
      <c r="U239" s="7"/>
      <c r="V239" s="7"/>
      <c r="W239" s="7"/>
    </row>
    <row r="240" spans="1:23" x14ac:dyDescent="0.3">
      <c r="A240" s="5"/>
      <c r="B240" s="7"/>
      <c r="C240" s="7"/>
      <c r="D240" s="7"/>
      <c r="E240" s="7"/>
      <c r="F240" s="7"/>
      <c r="G240" s="7"/>
      <c r="H240" s="7"/>
      <c r="I240" s="7"/>
      <c r="J240" s="7"/>
      <c r="K240" s="7"/>
      <c r="L240" s="7"/>
      <c r="M240" s="7"/>
      <c r="N240" s="7"/>
      <c r="O240" s="7"/>
      <c r="P240" s="7"/>
      <c r="Q240" s="7"/>
      <c r="R240" s="7"/>
      <c r="S240" s="7"/>
      <c r="T240" s="7"/>
      <c r="U240" s="7"/>
      <c r="V240" s="7"/>
      <c r="W240" s="7"/>
    </row>
    <row r="241" spans="1:23" x14ac:dyDescent="0.3">
      <c r="A241" s="5"/>
      <c r="B241" s="7"/>
      <c r="C241" s="7"/>
      <c r="D241" s="7"/>
      <c r="E241" s="7"/>
      <c r="F241" s="7"/>
      <c r="G241" s="7"/>
      <c r="H241" s="7"/>
      <c r="I241" s="7"/>
      <c r="J241" s="7"/>
      <c r="K241" s="7"/>
      <c r="L241" s="7"/>
      <c r="M241" s="7"/>
      <c r="N241" s="7"/>
      <c r="O241" s="7"/>
      <c r="P241" s="7"/>
      <c r="Q241" s="7"/>
      <c r="R241" s="7"/>
      <c r="S241" s="7"/>
      <c r="T241" s="7"/>
      <c r="U241" s="7"/>
      <c r="V241" s="7"/>
      <c r="W241" s="7"/>
    </row>
    <row r="242" spans="1:23" x14ac:dyDescent="0.3">
      <c r="A242" s="5"/>
      <c r="B242" s="7"/>
      <c r="C242" s="7"/>
      <c r="D242" s="7"/>
      <c r="E242" s="7"/>
      <c r="F242" s="7"/>
      <c r="G242" s="7"/>
      <c r="H242" s="7"/>
      <c r="I242" s="7"/>
      <c r="J242" s="7"/>
      <c r="K242" s="7"/>
      <c r="L242" s="7"/>
      <c r="M242" s="7"/>
      <c r="N242" s="7"/>
      <c r="O242" s="7"/>
      <c r="P242" s="7"/>
      <c r="Q242" s="7"/>
      <c r="R242" s="7"/>
      <c r="S242" s="7"/>
      <c r="T242" s="7"/>
      <c r="U242" s="7"/>
      <c r="V242" s="7"/>
      <c r="W242" s="7"/>
    </row>
    <row r="243" spans="1:23" x14ac:dyDescent="0.3">
      <c r="A243" s="5"/>
      <c r="B243" s="7"/>
      <c r="C243" s="7"/>
      <c r="D243" s="7"/>
      <c r="E243" s="7"/>
      <c r="F243" s="7"/>
      <c r="G243" s="7"/>
      <c r="H243" s="7"/>
      <c r="I243" s="7"/>
      <c r="J243" s="7"/>
      <c r="K243" s="7"/>
      <c r="L243" s="7"/>
      <c r="M243" s="7"/>
      <c r="N243" s="7"/>
      <c r="O243" s="7"/>
      <c r="P243" s="7"/>
      <c r="Q243" s="7"/>
      <c r="R243" s="7"/>
      <c r="S243" s="7"/>
      <c r="T243" s="7"/>
      <c r="U243" s="7"/>
      <c r="V243" s="7"/>
      <c r="W243" s="7"/>
    </row>
    <row r="244" spans="1:23" x14ac:dyDescent="0.3">
      <c r="A244" s="5"/>
      <c r="B244" s="7"/>
      <c r="C244" s="7"/>
      <c r="D244" s="7"/>
      <c r="E244" s="7"/>
      <c r="F244" s="7"/>
      <c r="G244" s="7"/>
      <c r="H244" s="7"/>
      <c r="I244" s="7"/>
      <c r="J244" s="7"/>
      <c r="K244" s="7"/>
      <c r="L244" s="7"/>
      <c r="M244" s="7"/>
      <c r="N244" s="7"/>
      <c r="O244" s="7"/>
      <c r="P244" s="7"/>
      <c r="Q244" s="7"/>
      <c r="R244" s="7"/>
      <c r="S244" s="7"/>
      <c r="T244" s="7"/>
      <c r="U244" s="7"/>
      <c r="V244" s="7"/>
      <c r="W244" s="7"/>
    </row>
    <row r="245" spans="1:23" x14ac:dyDescent="0.3">
      <c r="A245" s="5"/>
      <c r="B245" s="7"/>
      <c r="C245" s="7"/>
      <c r="D245" s="7"/>
      <c r="E245" s="7"/>
      <c r="F245" s="7"/>
      <c r="G245" s="7"/>
      <c r="H245" s="7"/>
      <c r="I245" s="7"/>
      <c r="J245" s="7"/>
      <c r="K245" s="7"/>
      <c r="L245" s="7"/>
      <c r="M245" s="7"/>
      <c r="N245" s="7"/>
      <c r="O245" s="7"/>
      <c r="P245" s="7"/>
      <c r="Q245" s="7"/>
      <c r="R245" s="7"/>
      <c r="S245" s="7"/>
      <c r="T245" s="7"/>
      <c r="U245" s="7"/>
      <c r="V245" s="7"/>
      <c r="W245" s="7"/>
    </row>
    <row r="246" spans="1:23" x14ac:dyDescent="0.3">
      <c r="A246" s="5"/>
      <c r="B246" s="7"/>
      <c r="C246" s="7"/>
      <c r="D246" s="7"/>
      <c r="E246" s="7"/>
      <c r="F246" s="7"/>
      <c r="G246" s="7"/>
      <c r="H246" s="7"/>
      <c r="I246" s="7"/>
      <c r="J246" s="7"/>
      <c r="K246" s="7"/>
      <c r="L246" s="7"/>
      <c r="M246" s="7"/>
      <c r="N246" s="7"/>
      <c r="O246" s="7"/>
      <c r="P246" s="7"/>
      <c r="Q246" s="7"/>
      <c r="R246" s="7"/>
      <c r="S246" s="7"/>
      <c r="T246" s="7"/>
      <c r="U246" s="7"/>
      <c r="V246" s="7"/>
      <c r="W246" s="7"/>
    </row>
    <row r="247" spans="1:23" x14ac:dyDescent="0.3">
      <c r="A247" s="5"/>
      <c r="B247" s="7"/>
      <c r="C247" s="7"/>
      <c r="D247" s="7"/>
      <c r="E247" s="7"/>
      <c r="F247" s="7"/>
      <c r="G247" s="7"/>
      <c r="H247" s="7"/>
      <c r="I247" s="7"/>
      <c r="J247" s="7"/>
      <c r="K247" s="7"/>
      <c r="L247" s="7"/>
      <c r="M247" s="7"/>
      <c r="N247" s="7"/>
      <c r="O247" s="7"/>
      <c r="P247" s="7"/>
      <c r="Q247" s="7"/>
      <c r="R247" s="7"/>
      <c r="S247" s="7"/>
      <c r="T247" s="7"/>
      <c r="U247" s="7"/>
      <c r="V247" s="7"/>
      <c r="W247" s="7"/>
    </row>
    <row r="248" spans="1:23" x14ac:dyDescent="0.3">
      <c r="A248" s="5"/>
      <c r="B248" s="7"/>
      <c r="C248" s="7"/>
      <c r="D248" s="7"/>
      <c r="E248" s="7"/>
      <c r="F248" s="7"/>
      <c r="G248" s="7"/>
      <c r="H248" s="7"/>
      <c r="I248" s="7"/>
      <c r="J248" s="7"/>
      <c r="K248" s="7"/>
      <c r="L248" s="7"/>
      <c r="M248" s="7"/>
      <c r="N248" s="7"/>
      <c r="O248" s="7"/>
      <c r="P248" s="7"/>
      <c r="Q248" s="7"/>
      <c r="R248" s="7"/>
      <c r="S248" s="7"/>
      <c r="T248" s="7"/>
      <c r="U248" s="7"/>
      <c r="V248" s="7"/>
      <c r="W248" s="7"/>
    </row>
    <row r="249" spans="1:23" x14ac:dyDescent="0.3">
      <c r="A249" s="5"/>
      <c r="B249" s="7"/>
      <c r="C249" s="7"/>
      <c r="D249" s="7"/>
      <c r="E249" s="7"/>
      <c r="F249" s="7"/>
      <c r="G249" s="7"/>
      <c r="H249" s="7"/>
      <c r="I249" s="7"/>
      <c r="J249" s="7"/>
      <c r="K249" s="7"/>
      <c r="L249" s="7"/>
      <c r="M249" s="7"/>
      <c r="N249" s="7"/>
      <c r="O249" s="7"/>
      <c r="P249" s="7"/>
      <c r="Q249" s="7"/>
      <c r="R249" s="7"/>
      <c r="S249" s="7"/>
      <c r="T249" s="7"/>
      <c r="U249" s="7"/>
      <c r="V249" s="7"/>
      <c r="W249" s="7"/>
    </row>
    <row r="250" spans="1:23" x14ac:dyDescent="0.3">
      <c r="A250" s="5"/>
      <c r="B250" s="7"/>
      <c r="C250" s="7"/>
      <c r="D250" s="7"/>
      <c r="E250" s="7"/>
      <c r="F250" s="7"/>
      <c r="G250" s="7"/>
      <c r="H250" s="7"/>
      <c r="I250" s="7"/>
      <c r="J250" s="7"/>
      <c r="K250" s="7"/>
      <c r="L250" s="7"/>
      <c r="M250" s="7"/>
      <c r="N250" s="7"/>
      <c r="O250" s="7"/>
      <c r="P250" s="7"/>
      <c r="Q250" s="7"/>
      <c r="R250" s="7"/>
      <c r="S250" s="7"/>
      <c r="T250" s="7"/>
      <c r="U250" s="7"/>
      <c r="V250" s="7"/>
      <c r="W250" s="7"/>
    </row>
    <row r="251" spans="1:23" x14ac:dyDescent="0.3">
      <c r="A251" s="5"/>
      <c r="B251" s="7"/>
      <c r="C251" s="7"/>
      <c r="D251" s="7"/>
      <c r="E251" s="7"/>
      <c r="F251" s="7"/>
      <c r="G251" s="7"/>
      <c r="H251" s="7"/>
      <c r="I251" s="7"/>
      <c r="J251" s="7"/>
      <c r="K251" s="7"/>
      <c r="L251" s="7"/>
      <c r="M251" s="7"/>
      <c r="N251" s="7"/>
      <c r="O251" s="7"/>
      <c r="P251" s="7"/>
      <c r="Q251" s="7"/>
      <c r="R251" s="7"/>
      <c r="S251" s="7"/>
      <c r="T251" s="7"/>
      <c r="U251" s="7"/>
      <c r="V251" s="7"/>
      <c r="W251" s="7"/>
    </row>
    <row r="252" spans="1:23" x14ac:dyDescent="0.3">
      <c r="A252" s="5"/>
      <c r="B252" s="7"/>
      <c r="C252" s="7"/>
      <c r="D252" s="7"/>
      <c r="E252" s="7"/>
      <c r="F252" s="7"/>
      <c r="G252" s="7"/>
      <c r="H252" s="7"/>
      <c r="I252" s="7"/>
      <c r="J252" s="7"/>
      <c r="K252" s="7"/>
      <c r="L252" s="7"/>
      <c r="M252" s="7"/>
      <c r="N252" s="7"/>
      <c r="O252" s="7"/>
      <c r="P252" s="7"/>
      <c r="Q252" s="7"/>
      <c r="R252" s="7"/>
      <c r="S252" s="7"/>
      <c r="T252" s="7"/>
      <c r="U252" s="7"/>
      <c r="V252" s="7"/>
      <c r="W252" s="7"/>
    </row>
    <row r="253" spans="1:23" x14ac:dyDescent="0.3">
      <c r="A253" s="5"/>
      <c r="B253" s="7"/>
      <c r="C253" s="7"/>
      <c r="D253" s="7"/>
      <c r="E253" s="7"/>
      <c r="F253" s="7"/>
      <c r="G253" s="7"/>
      <c r="H253" s="7"/>
      <c r="I253" s="7"/>
      <c r="J253" s="7"/>
      <c r="K253" s="7"/>
      <c r="L253" s="7"/>
      <c r="M253" s="7"/>
      <c r="N253" s="7"/>
      <c r="O253" s="7"/>
      <c r="P253" s="7"/>
      <c r="Q253" s="7"/>
      <c r="R253" s="7"/>
      <c r="S253" s="7"/>
      <c r="T253" s="7"/>
      <c r="U253" s="7"/>
      <c r="V253" s="7"/>
      <c r="W253" s="7"/>
    </row>
    <row r="254" spans="1:23" x14ac:dyDescent="0.3">
      <c r="A254" s="5"/>
      <c r="B254" s="7"/>
      <c r="C254" s="7"/>
      <c r="D254" s="7"/>
      <c r="E254" s="7"/>
      <c r="F254" s="7"/>
      <c r="G254" s="7"/>
      <c r="H254" s="7"/>
      <c r="I254" s="7"/>
      <c r="J254" s="7"/>
      <c r="K254" s="7"/>
      <c r="L254" s="7"/>
      <c r="M254" s="7"/>
      <c r="N254" s="7"/>
      <c r="O254" s="7"/>
      <c r="P254" s="7"/>
      <c r="Q254" s="7"/>
      <c r="R254" s="7"/>
      <c r="S254" s="7"/>
      <c r="T254" s="7"/>
      <c r="U254" s="7"/>
      <c r="V254" s="7"/>
      <c r="W254" s="7"/>
    </row>
    <row r="255" spans="1:23" x14ac:dyDescent="0.3">
      <c r="A255" s="5"/>
      <c r="B255" s="7"/>
      <c r="C255" s="7"/>
      <c r="D255" s="7"/>
      <c r="E255" s="7"/>
      <c r="F255" s="7"/>
      <c r="G255" s="7"/>
      <c r="H255" s="7"/>
      <c r="I255" s="7"/>
      <c r="J255" s="7"/>
      <c r="K255" s="7"/>
      <c r="L255" s="7"/>
      <c r="M255" s="7"/>
      <c r="N255" s="7"/>
      <c r="O255" s="7"/>
      <c r="P255" s="7"/>
      <c r="Q255" s="7"/>
      <c r="R255" s="7"/>
      <c r="S255" s="7"/>
      <c r="T255" s="7"/>
      <c r="U255" s="7"/>
      <c r="V255" s="7"/>
      <c r="W255" s="7"/>
    </row>
    <row r="256" spans="1:23" x14ac:dyDescent="0.3">
      <c r="A256" s="5"/>
      <c r="B256" s="7"/>
      <c r="C256" s="7"/>
      <c r="D256" s="7"/>
      <c r="E256" s="7"/>
      <c r="F256" s="7"/>
      <c r="G256" s="7"/>
      <c r="H256" s="7"/>
      <c r="I256" s="7"/>
      <c r="J256" s="7"/>
      <c r="K256" s="7"/>
      <c r="L256" s="7"/>
      <c r="M256" s="7"/>
      <c r="N256" s="7"/>
      <c r="O256" s="7"/>
      <c r="P256" s="7"/>
      <c r="Q256" s="7"/>
      <c r="R256" s="7"/>
      <c r="S256" s="7"/>
      <c r="T256" s="7"/>
      <c r="U256" s="7"/>
      <c r="V256" s="7"/>
      <c r="W256" s="7"/>
    </row>
    <row r="257" spans="1:23" x14ac:dyDescent="0.3">
      <c r="A257" s="5"/>
      <c r="B257" s="7"/>
      <c r="C257" s="7"/>
      <c r="D257" s="7"/>
      <c r="E257" s="7"/>
      <c r="F257" s="7"/>
      <c r="G257" s="7"/>
      <c r="H257" s="7"/>
      <c r="I257" s="7"/>
      <c r="J257" s="7"/>
      <c r="K257" s="7"/>
      <c r="L257" s="7"/>
      <c r="M257" s="7"/>
      <c r="N257" s="7"/>
      <c r="O257" s="7"/>
      <c r="P257" s="7"/>
      <c r="Q257" s="7"/>
      <c r="R257" s="7"/>
      <c r="S257" s="7"/>
      <c r="T257" s="7"/>
      <c r="U257" s="7"/>
      <c r="V257" s="7"/>
      <c r="W257" s="7"/>
    </row>
    <row r="258" spans="1:23" x14ac:dyDescent="0.3">
      <c r="A258" s="5"/>
      <c r="B258" s="7"/>
      <c r="C258" s="7"/>
      <c r="D258" s="7"/>
      <c r="E258" s="7"/>
      <c r="F258" s="7"/>
      <c r="G258" s="7"/>
      <c r="H258" s="7"/>
      <c r="I258" s="7"/>
      <c r="J258" s="7"/>
      <c r="K258" s="7"/>
      <c r="L258" s="7"/>
      <c r="M258" s="7"/>
      <c r="N258" s="7"/>
      <c r="O258" s="7"/>
      <c r="P258" s="7"/>
      <c r="Q258" s="7"/>
      <c r="R258" s="7"/>
      <c r="S258" s="7"/>
      <c r="T258" s="7"/>
      <c r="U258" s="7"/>
      <c r="V258" s="7"/>
      <c r="W258" s="7"/>
    </row>
    <row r="259" spans="1:23" x14ac:dyDescent="0.3">
      <c r="A259" s="5"/>
      <c r="B259" s="7"/>
      <c r="C259" s="7"/>
      <c r="D259" s="7"/>
      <c r="E259" s="7"/>
      <c r="F259" s="7"/>
      <c r="G259" s="7"/>
      <c r="H259" s="7"/>
      <c r="I259" s="7"/>
      <c r="J259" s="7"/>
      <c r="K259" s="7"/>
      <c r="L259" s="7"/>
      <c r="M259" s="7"/>
      <c r="N259" s="7"/>
      <c r="O259" s="7"/>
      <c r="P259" s="7"/>
      <c r="Q259" s="7"/>
      <c r="R259" s="7"/>
      <c r="S259" s="7"/>
      <c r="T259" s="7"/>
      <c r="U259" s="7"/>
      <c r="V259" s="7"/>
      <c r="W259" s="7"/>
    </row>
    <row r="260" spans="1:23" x14ac:dyDescent="0.3">
      <c r="A260" s="5"/>
      <c r="B260" s="7"/>
      <c r="C260" s="7"/>
      <c r="D260" s="7"/>
      <c r="E260" s="7"/>
      <c r="F260" s="7"/>
      <c r="G260" s="7"/>
      <c r="H260" s="7"/>
      <c r="I260" s="7"/>
      <c r="J260" s="7"/>
      <c r="K260" s="7"/>
      <c r="L260" s="7"/>
      <c r="M260" s="7"/>
      <c r="N260" s="7"/>
      <c r="O260" s="7"/>
      <c r="P260" s="7"/>
      <c r="Q260" s="7"/>
      <c r="R260" s="7"/>
      <c r="S260" s="7"/>
      <c r="T260" s="7"/>
      <c r="U260" s="7"/>
      <c r="V260" s="7"/>
      <c r="W260" s="7"/>
    </row>
    <row r="261" spans="1:23" x14ac:dyDescent="0.3">
      <c r="A261" s="5"/>
      <c r="B261" s="7"/>
      <c r="C261" s="7"/>
      <c r="D261" s="7"/>
      <c r="E261" s="7"/>
      <c r="F261" s="7"/>
      <c r="G261" s="7"/>
      <c r="H261" s="7"/>
      <c r="I261" s="7"/>
      <c r="J261" s="7"/>
      <c r="K261" s="7"/>
      <c r="L261" s="7"/>
      <c r="M261" s="7"/>
      <c r="N261" s="7"/>
      <c r="O261" s="7"/>
      <c r="P261" s="7"/>
      <c r="Q261" s="7"/>
      <c r="R261" s="7"/>
      <c r="S261" s="7"/>
      <c r="T261" s="7"/>
      <c r="U261" s="7"/>
      <c r="V261" s="7"/>
      <c r="W261" s="7"/>
    </row>
    <row r="262" spans="1:23" x14ac:dyDescent="0.3">
      <c r="A262" s="5"/>
      <c r="B262" s="7"/>
      <c r="C262" s="7"/>
      <c r="D262" s="7"/>
      <c r="E262" s="7"/>
      <c r="F262" s="7"/>
      <c r="G262" s="7"/>
      <c r="H262" s="7"/>
      <c r="I262" s="7"/>
      <c r="J262" s="7"/>
      <c r="K262" s="7"/>
      <c r="L262" s="7"/>
      <c r="M262" s="7"/>
      <c r="N262" s="7"/>
      <c r="O262" s="7"/>
      <c r="P262" s="7"/>
      <c r="Q262" s="7"/>
      <c r="R262" s="7"/>
      <c r="S262" s="7"/>
      <c r="T262" s="7"/>
      <c r="U262" s="7"/>
      <c r="V262" s="7"/>
      <c r="W262" s="7"/>
    </row>
    <row r="263" spans="1:23" x14ac:dyDescent="0.3">
      <c r="A263" s="5"/>
      <c r="B263" s="7"/>
      <c r="C263" s="7"/>
      <c r="D263" s="7"/>
      <c r="E263" s="7"/>
      <c r="F263" s="7"/>
      <c r="G263" s="7"/>
      <c r="H263" s="7"/>
      <c r="I263" s="7"/>
      <c r="J263" s="7"/>
      <c r="K263" s="7"/>
      <c r="L263" s="7"/>
      <c r="M263" s="7"/>
      <c r="N263" s="7"/>
      <c r="O263" s="7"/>
      <c r="P263" s="7"/>
      <c r="Q263" s="7"/>
      <c r="R263" s="7"/>
      <c r="S263" s="7"/>
      <c r="T263" s="7"/>
      <c r="U263" s="7"/>
      <c r="V263" s="7"/>
      <c r="W263" s="7"/>
    </row>
    <row r="264" spans="1:23" x14ac:dyDescent="0.3">
      <c r="A264" s="5"/>
      <c r="B264" s="7"/>
      <c r="C264" s="7"/>
      <c r="D264" s="7"/>
      <c r="E264" s="7"/>
      <c r="F264" s="7"/>
      <c r="G264" s="7"/>
      <c r="H264" s="7"/>
      <c r="I264" s="7"/>
      <c r="J264" s="7"/>
      <c r="K264" s="7"/>
      <c r="L264" s="7"/>
      <c r="M264" s="7"/>
      <c r="N264" s="7"/>
      <c r="O264" s="7"/>
      <c r="P264" s="7"/>
      <c r="Q264" s="7"/>
      <c r="R264" s="7"/>
      <c r="S264" s="7"/>
      <c r="T264" s="7"/>
      <c r="U264" s="7"/>
      <c r="V264" s="7"/>
      <c r="W264" s="7"/>
    </row>
    <row r="265" spans="1:23" x14ac:dyDescent="0.3">
      <c r="A265" s="5"/>
      <c r="B265" s="7"/>
      <c r="C265" s="7"/>
      <c r="D265" s="7"/>
      <c r="E265" s="7"/>
      <c r="F265" s="7"/>
      <c r="G265" s="7"/>
      <c r="H265" s="7"/>
      <c r="I265" s="7"/>
      <c r="J265" s="7"/>
      <c r="K265" s="7"/>
      <c r="L265" s="7"/>
      <c r="M265" s="7"/>
      <c r="N265" s="7"/>
      <c r="O265" s="7"/>
      <c r="P265" s="7"/>
      <c r="Q265" s="7"/>
      <c r="R265" s="7"/>
      <c r="S265" s="7"/>
      <c r="T265" s="7"/>
      <c r="U265" s="7"/>
      <c r="V265" s="7"/>
      <c r="W265" s="7"/>
    </row>
    <row r="266" spans="1:23" x14ac:dyDescent="0.3">
      <c r="A266" s="5"/>
      <c r="B266" s="7"/>
      <c r="C266" s="7"/>
      <c r="D266" s="7"/>
      <c r="E266" s="7"/>
      <c r="F266" s="7"/>
      <c r="G266" s="7"/>
      <c r="H266" s="7"/>
      <c r="I266" s="7"/>
      <c r="J266" s="7"/>
      <c r="K266" s="7"/>
      <c r="L266" s="7"/>
      <c r="M266" s="7"/>
      <c r="N266" s="7"/>
      <c r="O266" s="7"/>
      <c r="P266" s="7"/>
      <c r="Q266" s="7"/>
      <c r="R266" s="7"/>
      <c r="S266" s="7"/>
      <c r="T266" s="7"/>
      <c r="U266" s="7"/>
      <c r="V266" s="7"/>
      <c r="W266" s="7"/>
    </row>
    <row r="267" spans="1:23" x14ac:dyDescent="0.3">
      <c r="A267" s="5"/>
      <c r="B267" s="7"/>
      <c r="C267" s="7"/>
      <c r="D267" s="7"/>
      <c r="E267" s="7"/>
      <c r="F267" s="7"/>
      <c r="G267" s="7"/>
      <c r="H267" s="7"/>
      <c r="I267" s="7"/>
      <c r="J267" s="7"/>
      <c r="K267" s="7"/>
      <c r="L267" s="7"/>
      <c r="M267" s="7"/>
      <c r="N267" s="7"/>
      <c r="O267" s="7"/>
      <c r="P267" s="7"/>
      <c r="Q267" s="7"/>
      <c r="R267" s="7"/>
      <c r="S267" s="7"/>
      <c r="T267" s="7"/>
      <c r="U267" s="7"/>
      <c r="V267" s="7"/>
      <c r="W267" s="7"/>
    </row>
    <row r="268" spans="1:23" x14ac:dyDescent="0.3">
      <c r="A268" s="5"/>
      <c r="B268" s="7"/>
      <c r="C268" s="7"/>
      <c r="D268" s="7"/>
      <c r="E268" s="7"/>
      <c r="F268" s="7"/>
      <c r="G268" s="7"/>
      <c r="H268" s="7"/>
      <c r="I268" s="7"/>
      <c r="J268" s="7"/>
      <c r="K268" s="7"/>
      <c r="L268" s="7"/>
      <c r="M268" s="7"/>
      <c r="N268" s="7"/>
      <c r="O268" s="7"/>
      <c r="P268" s="7"/>
      <c r="Q268" s="7"/>
      <c r="R268" s="7"/>
      <c r="S268" s="7"/>
      <c r="T268" s="7"/>
      <c r="U268" s="7"/>
      <c r="V268" s="7"/>
      <c r="W268" s="7"/>
    </row>
    <row r="269" spans="1:23" x14ac:dyDescent="0.3">
      <c r="A269" s="5"/>
      <c r="B269" s="7"/>
      <c r="C269" s="7"/>
      <c r="D269" s="7"/>
      <c r="E269" s="7"/>
      <c r="F269" s="7"/>
      <c r="G269" s="7"/>
      <c r="H269" s="7"/>
      <c r="I269" s="7"/>
      <c r="J269" s="7"/>
      <c r="K269" s="7"/>
      <c r="L269" s="7"/>
      <c r="M269" s="7"/>
      <c r="N269" s="7"/>
      <c r="O269" s="7"/>
      <c r="P269" s="7"/>
      <c r="Q269" s="7"/>
      <c r="R269" s="7"/>
      <c r="S269" s="7"/>
      <c r="T269" s="7"/>
      <c r="U269" s="7"/>
      <c r="V269" s="7"/>
      <c r="W269" s="7"/>
    </row>
    <row r="270" spans="1:23" x14ac:dyDescent="0.3">
      <c r="A270" s="5"/>
      <c r="B270" s="7"/>
      <c r="C270" s="7"/>
      <c r="D270" s="7"/>
      <c r="E270" s="7"/>
      <c r="F270" s="7"/>
      <c r="G270" s="7"/>
      <c r="H270" s="7"/>
      <c r="I270" s="7"/>
      <c r="J270" s="7"/>
      <c r="K270" s="7"/>
      <c r="L270" s="7"/>
      <c r="M270" s="7"/>
      <c r="N270" s="7"/>
      <c r="O270" s="7"/>
      <c r="P270" s="7"/>
      <c r="Q270" s="7"/>
      <c r="R270" s="7"/>
      <c r="S270" s="7"/>
      <c r="T270" s="7"/>
      <c r="U270" s="7"/>
      <c r="V270" s="7"/>
      <c r="W270" s="7"/>
    </row>
    <row r="271" spans="1:23" x14ac:dyDescent="0.3">
      <c r="A271" s="5"/>
      <c r="B271" s="7"/>
      <c r="C271" s="7"/>
      <c r="D271" s="7"/>
      <c r="E271" s="7"/>
      <c r="F271" s="7"/>
      <c r="G271" s="7"/>
      <c r="H271" s="7"/>
      <c r="I271" s="7"/>
      <c r="J271" s="7"/>
      <c r="K271" s="7"/>
      <c r="L271" s="7"/>
      <c r="M271" s="7"/>
      <c r="N271" s="7"/>
      <c r="O271" s="7"/>
      <c r="P271" s="7"/>
      <c r="Q271" s="7"/>
      <c r="R271" s="7"/>
      <c r="S271" s="7"/>
      <c r="T271" s="7"/>
      <c r="U271" s="7"/>
      <c r="V271" s="7"/>
      <c r="W271" s="7"/>
    </row>
    <row r="272" spans="1:23" x14ac:dyDescent="0.3">
      <c r="A272" s="5"/>
      <c r="B272" s="7"/>
      <c r="C272" s="7"/>
      <c r="D272" s="7"/>
      <c r="E272" s="7"/>
      <c r="F272" s="7"/>
      <c r="G272" s="7"/>
      <c r="H272" s="7"/>
      <c r="I272" s="7"/>
      <c r="J272" s="7"/>
      <c r="K272" s="7"/>
      <c r="L272" s="7"/>
      <c r="M272" s="7"/>
      <c r="N272" s="7"/>
      <c r="O272" s="7"/>
      <c r="P272" s="7"/>
      <c r="Q272" s="7"/>
      <c r="R272" s="7"/>
      <c r="S272" s="7"/>
      <c r="T272" s="7"/>
      <c r="U272" s="7"/>
      <c r="V272" s="7"/>
      <c r="W272" s="7"/>
    </row>
    <row r="273" spans="1:23" x14ac:dyDescent="0.3">
      <c r="A273" s="5"/>
      <c r="B273" s="7"/>
      <c r="C273" s="7"/>
      <c r="D273" s="7"/>
      <c r="E273" s="7"/>
      <c r="F273" s="7"/>
      <c r="G273" s="7"/>
      <c r="H273" s="7"/>
      <c r="I273" s="7"/>
      <c r="J273" s="7"/>
      <c r="K273" s="7"/>
      <c r="L273" s="7"/>
      <c r="M273" s="7"/>
      <c r="N273" s="7"/>
      <c r="O273" s="7"/>
      <c r="P273" s="7"/>
      <c r="Q273" s="7"/>
      <c r="R273" s="7"/>
      <c r="S273" s="7"/>
      <c r="T273" s="7"/>
      <c r="U273" s="7"/>
      <c r="V273" s="7"/>
      <c r="W273" s="7"/>
    </row>
    <row r="274" spans="1:23" x14ac:dyDescent="0.3">
      <c r="A274" s="5"/>
      <c r="B274" s="7"/>
      <c r="C274" s="7"/>
      <c r="D274" s="7"/>
      <c r="E274" s="7"/>
      <c r="F274" s="7"/>
      <c r="G274" s="7"/>
      <c r="H274" s="7"/>
      <c r="I274" s="7"/>
      <c r="J274" s="7"/>
      <c r="K274" s="7"/>
      <c r="L274" s="7"/>
      <c r="M274" s="7"/>
      <c r="N274" s="7"/>
      <c r="O274" s="7"/>
      <c r="P274" s="7"/>
      <c r="Q274" s="7"/>
      <c r="R274" s="7"/>
      <c r="S274" s="7"/>
      <c r="T274" s="7"/>
      <c r="U274" s="7"/>
      <c r="V274" s="7"/>
      <c r="W274" s="7"/>
    </row>
    <row r="275" spans="1:23" x14ac:dyDescent="0.3">
      <c r="A275" s="5"/>
      <c r="B275" s="7"/>
      <c r="C275" s="7"/>
      <c r="D275" s="7"/>
      <c r="E275" s="7"/>
      <c r="F275" s="7"/>
      <c r="G275" s="7"/>
      <c r="H275" s="7"/>
      <c r="I275" s="7"/>
      <c r="J275" s="7"/>
      <c r="K275" s="7"/>
      <c r="L275" s="7"/>
      <c r="M275" s="7"/>
      <c r="N275" s="7"/>
      <c r="O275" s="7"/>
      <c r="P275" s="7"/>
      <c r="Q275" s="7"/>
      <c r="R275" s="7"/>
      <c r="S275" s="7"/>
      <c r="T275" s="7"/>
      <c r="U275" s="7"/>
      <c r="V275" s="7"/>
      <c r="W275" s="7"/>
    </row>
    <row r="276" spans="1:23" x14ac:dyDescent="0.3">
      <c r="A276" s="5"/>
      <c r="B276" s="7"/>
      <c r="C276" s="7"/>
      <c r="D276" s="7"/>
      <c r="E276" s="7"/>
      <c r="F276" s="7"/>
      <c r="G276" s="7"/>
      <c r="H276" s="7"/>
      <c r="I276" s="7"/>
      <c r="J276" s="7"/>
      <c r="K276" s="7"/>
      <c r="L276" s="7"/>
      <c r="M276" s="7"/>
      <c r="N276" s="7"/>
      <c r="O276" s="7"/>
      <c r="P276" s="7"/>
      <c r="Q276" s="7"/>
      <c r="R276" s="7"/>
      <c r="S276" s="7"/>
      <c r="T276" s="7"/>
      <c r="U276" s="7"/>
      <c r="V276" s="7"/>
      <c r="W276" s="7"/>
    </row>
    <row r="277" spans="1:23" x14ac:dyDescent="0.3">
      <c r="A277" s="5"/>
      <c r="B277" s="7"/>
      <c r="C277" s="7"/>
      <c r="D277" s="7"/>
      <c r="E277" s="7"/>
      <c r="F277" s="7"/>
      <c r="G277" s="7"/>
      <c r="H277" s="7"/>
      <c r="I277" s="7"/>
      <c r="J277" s="7"/>
      <c r="K277" s="7"/>
      <c r="L277" s="7"/>
      <c r="M277" s="7"/>
      <c r="N277" s="7"/>
      <c r="O277" s="7"/>
      <c r="P277" s="7"/>
      <c r="Q277" s="7"/>
      <c r="R277" s="7"/>
      <c r="S277" s="7"/>
      <c r="T277" s="7"/>
      <c r="U277" s="7"/>
      <c r="V277" s="7"/>
      <c r="W277" s="7"/>
    </row>
    <row r="278" spans="1:23" x14ac:dyDescent="0.3">
      <c r="A278" s="5"/>
      <c r="B278" s="7"/>
      <c r="C278" s="7"/>
      <c r="D278" s="7"/>
      <c r="E278" s="7"/>
      <c r="F278" s="7"/>
      <c r="G278" s="7"/>
      <c r="H278" s="7"/>
      <c r="I278" s="7"/>
      <c r="J278" s="7"/>
      <c r="K278" s="7"/>
      <c r="L278" s="7"/>
      <c r="M278" s="7"/>
      <c r="N278" s="7"/>
      <c r="O278" s="7"/>
      <c r="P278" s="7"/>
      <c r="Q278" s="7"/>
      <c r="R278" s="7"/>
      <c r="S278" s="7"/>
      <c r="T278" s="7"/>
      <c r="U278" s="7"/>
      <c r="V278" s="7"/>
      <c r="W278" s="7"/>
    </row>
    <row r="279" spans="1:23" x14ac:dyDescent="0.3">
      <c r="A279" s="5"/>
      <c r="B279" s="7"/>
      <c r="C279" s="7"/>
      <c r="D279" s="7"/>
      <c r="E279" s="7"/>
      <c r="F279" s="7"/>
      <c r="G279" s="7"/>
      <c r="H279" s="7"/>
      <c r="I279" s="7"/>
      <c r="J279" s="7"/>
      <c r="K279" s="7"/>
      <c r="L279" s="7"/>
      <c r="M279" s="7"/>
      <c r="N279" s="7"/>
      <c r="O279" s="7"/>
      <c r="P279" s="7"/>
      <c r="Q279" s="7"/>
      <c r="R279" s="7"/>
      <c r="S279" s="7"/>
      <c r="T279" s="7"/>
      <c r="U279" s="7"/>
      <c r="V279" s="7"/>
      <c r="W279" s="7"/>
    </row>
    <row r="280" spans="1:23" x14ac:dyDescent="0.3">
      <c r="A280" s="5"/>
      <c r="B280" s="7"/>
      <c r="C280" s="7"/>
      <c r="D280" s="7"/>
      <c r="E280" s="7"/>
      <c r="F280" s="7"/>
      <c r="G280" s="7"/>
      <c r="H280" s="7"/>
      <c r="I280" s="7"/>
      <c r="J280" s="7"/>
      <c r="K280" s="7"/>
      <c r="L280" s="7"/>
      <c r="M280" s="7"/>
      <c r="N280" s="7"/>
      <c r="O280" s="7"/>
      <c r="P280" s="7"/>
      <c r="Q280" s="7"/>
      <c r="R280" s="7"/>
      <c r="S280" s="7"/>
      <c r="T280" s="7"/>
      <c r="U280" s="7"/>
      <c r="V280" s="7"/>
      <c r="W280" s="7"/>
    </row>
    <row r="281" spans="1:23" x14ac:dyDescent="0.3">
      <c r="A281" s="5"/>
      <c r="B281" s="7"/>
      <c r="C281" s="7"/>
      <c r="D281" s="7"/>
      <c r="E281" s="7"/>
      <c r="F281" s="7"/>
      <c r="G281" s="7"/>
      <c r="H281" s="7"/>
      <c r="I281" s="7"/>
      <c r="J281" s="7"/>
      <c r="K281" s="7"/>
      <c r="L281" s="7"/>
      <c r="M281" s="7"/>
      <c r="N281" s="7"/>
      <c r="O281" s="7"/>
      <c r="P281" s="7"/>
      <c r="Q281" s="7"/>
      <c r="R281" s="7"/>
      <c r="S281" s="7"/>
      <c r="T281" s="7"/>
      <c r="U281" s="7"/>
      <c r="V281" s="7"/>
      <c r="W281" s="7"/>
    </row>
    <row r="282" spans="1:23" x14ac:dyDescent="0.3">
      <c r="A282" s="5"/>
      <c r="B282" s="7"/>
      <c r="C282" s="7"/>
      <c r="D282" s="7"/>
      <c r="E282" s="7"/>
      <c r="F282" s="7"/>
      <c r="G282" s="7"/>
      <c r="H282" s="7"/>
      <c r="I282" s="7"/>
      <c r="J282" s="7"/>
      <c r="K282" s="7"/>
      <c r="L282" s="7"/>
      <c r="M282" s="7"/>
      <c r="N282" s="7"/>
      <c r="O282" s="7"/>
      <c r="P282" s="7"/>
      <c r="Q282" s="7"/>
      <c r="R282" s="7"/>
      <c r="S282" s="7"/>
      <c r="T282" s="7"/>
      <c r="U282" s="7"/>
      <c r="V282" s="7"/>
      <c r="W282" s="7"/>
    </row>
    <row r="283" spans="1:23" x14ac:dyDescent="0.3">
      <c r="A283" s="5"/>
      <c r="B283" s="7"/>
      <c r="C283" s="7"/>
      <c r="D283" s="7"/>
      <c r="E283" s="7"/>
      <c r="F283" s="7"/>
      <c r="G283" s="7"/>
      <c r="H283" s="7"/>
      <c r="I283" s="7"/>
      <c r="J283" s="7"/>
      <c r="K283" s="7"/>
      <c r="L283" s="7"/>
      <c r="M283" s="7"/>
      <c r="N283" s="7"/>
      <c r="O283" s="7"/>
      <c r="P283" s="7"/>
      <c r="Q283" s="7"/>
      <c r="R283" s="7"/>
      <c r="S283" s="7"/>
      <c r="T283" s="7"/>
      <c r="U283" s="7"/>
      <c r="V283" s="7"/>
      <c r="W283" s="7"/>
    </row>
    <row r="284" spans="1:23" x14ac:dyDescent="0.3">
      <c r="A284" s="5"/>
      <c r="B284" s="7"/>
      <c r="C284" s="7"/>
      <c r="D284" s="7"/>
      <c r="E284" s="7"/>
      <c r="F284" s="7"/>
      <c r="G284" s="7"/>
      <c r="H284" s="7"/>
      <c r="I284" s="7"/>
      <c r="J284" s="7"/>
      <c r="K284" s="7"/>
      <c r="L284" s="7"/>
      <c r="M284" s="7"/>
      <c r="N284" s="7"/>
      <c r="O284" s="7"/>
      <c r="P284" s="7"/>
      <c r="Q284" s="7"/>
      <c r="R284" s="7"/>
      <c r="S284" s="7"/>
      <c r="T284" s="7"/>
      <c r="U284" s="7"/>
      <c r="V284" s="7"/>
      <c r="W284" s="7"/>
    </row>
    <row r="285" spans="1:23" x14ac:dyDescent="0.3">
      <c r="A285" s="5"/>
      <c r="B285" s="7"/>
      <c r="C285" s="7"/>
      <c r="D285" s="7"/>
      <c r="E285" s="7"/>
      <c r="F285" s="7"/>
      <c r="G285" s="7"/>
      <c r="H285" s="7"/>
      <c r="I285" s="7"/>
      <c r="J285" s="7"/>
      <c r="K285" s="7"/>
      <c r="L285" s="7"/>
      <c r="M285" s="7"/>
      <c r="N285" s="7"/>
      <c r="O285" s="7"/>
      <c r="P285" s="7"/>
      <c r="Q285" s="7"/>
      <c r="R285" s="7"/>
      <c r="S285" s="7"/>
      <c r="T285" s="7"/>
      <c r="U285" s="7"/>
      <c r="V285" s="7"/>
      <c r="W285" s="7"/>
    </row>
    <row r="286" spans="1:23" x14ac:dyDescent="0.3">
      <c r="A286" s="5"/>
      <c r="B286" s="7"/>
      <c r="C286" s="7"/>
      <c r="D286" s="7"/>
      <c r="E286" s="7"/>
      <c r="F286" s="7"/>
      <c r="G286" s="7"/>
      <c r="H286" s="7"/>
      <c r="I286" s="7"/>
      <c r="J286" s="7"/>
      <c r="K286" s="7"/>
      <c r="L286" s="7"/>
      <c r="M286" s="7"/>
      <c r="N286" s="7"/>
      <c r="O286" s="7"/>
      <c r="P286" s="7"/>
      <c r="Q286" s="7"/>
      <c r="R286" s="7"/>
      <c r="S286" s="7"/>
      <c r="T286" s="7"/>
      <c r="U286" s="7"/>
      <c r="V286" s="7"/>
      <c r="W286" s="7"/>
    </row>
    <row r="287" spans="1:23" x14ac:dyDescent="0.3">
      <c r="A287" s="5"/>
      <c r="B287" s="7"/>
      <c r="C287" s="7"/>
      <c r="D287" s="7"/>
      <c r="E287" s="7"/>
      <c r="F287" s="7"/>
      <c r="G287" s="7"/>
      <c r="H287" s="7"/>
      <c r="I287" s="7"/>
      <c r="J287" s="7"/>
      <c r="K287" s="7"/>
      <c r="L287" s="7"/>
      <c r="M287" s="7"/>
      <c r="N287" s="7"/>
      <c r="O287" s="7"/>
      <c r="P287" s="7"/>
      <c r="Q287" s="7"/>
      <c r="R287" s="7"/>
      <c r="S287" s="7"/>
      <c r="T287" s="7"/>
      <c r="U287" s="7"/>
      <c r="V287" s="7"/>
      <c r="W287" s="7"/>
    </row>
    <row r="288" spans="1:23" x14ac:dyDescent="0.3">
      <c r="A288" s="5"/>
      <c r="B288" s="7"/>
      <c r="C288" s="7"/>
      <c r="D288" s="7"/>
      <c r="E288" s="7"/>
      <c r="F288" s="7"/>
      <c r="G288" s="7"/>
      <c r="H288" s="7"/>
      <c r="I288" s="7"/>
      <c r="J288" s="7"/>
      <c r="K288" s="7"/>
      <c r="L288" s="7"/>
      <c r="M288" s="7"/>
      <c r="N288" s="7"/>
      <c r="O288" s="7"/>
      <c r="P288" s="7"/>
      <c r="Q288" s="7"/>
      <c r="R288" s="7"/>
      <c r="S288" s="7"/>
      <c r="T288" s="7"/>
      <c r="U288" s="7"/>
      <c r="V288" s="7"/>
      <c r="W288" s="7"/>
    </row>
    <row r="289" spans="1:23" x14ac:dyDescent="0.3">
      <c r="A289" s="5"/>
      <c r="B289" s="7"/>
      <c r="C289" s="7"/>
      <c r="D289" s="7"/>
      <c r="E289" s="7"/>
      <c r="F289" s="7"/>
      <c r="G289" s="7"/>
      <c r="H289" s="7"/>
      <c r="I289" s="7"/>
      <c r="J289" s="7"/>
      <c r="K289" s="7"/>
      <c r="L289" s="7"/>
      <c r="M289" s="7"/>
      <c r="N289" s="7"/>
      <c r="O289" s="7"/>
      <c r="P289" s="7"/>
      <c r="Q289" s="7"/>
      <c r="R289" s="7"/>
      <c r="S289" s="7"/>
      <c r="T289" s="7"/>
      <c r="U289" s="7"/>
      <c r="V289" s="7"/>
      <c r="W289" s="7"/>
    </row>
    <row r="290" spans="1:23" x14ac:dyDescent="0.3">
      <c r="A290" s="5"/>
      <c r="B290" s="7"/>
      <c r="C290" s="7"/>
      <c r="D290" s="7"/>
      <c r="E290" s="7"/>
      <c r="F290" s="7"/>
      <c r="G290" s="7"/>
      <c r="H290" s="7"/>
      <c r="I290" s="7"/>
      <c r="J290" s="7"/>
      <c r="K290" s="7"/>
      <c r="L290" s="7"/>
      <c r="M290" s="7"/>
      <c r="N290" s="7"/>
      <c r="O290" s="7"/>
      <c r="P290" s="7"/>
      <c r="Q290" s="7"/>
      <c r="R290" s="7"/>
      <c r="S290" s="7"/>
      <c r="T290" s="7"/>
      <c r="U290" s="7"/>
      <c r="V290" s="7"/>
      <c r="W290" s="7"/>
    </row>
    <row r="291" spans="1:23" x14ac:dyDescent="0.3">
      <c r="A291" s="5"/>
      <c r="B291" s="7"/>
      <c r="C291" s="7"/>
      <c r="D291" s="7"/>
      <c r="E291" s="7"/>
      <c r="F291" s="7"/>
      <c r="G291" s="7"/>
      <c r="H291" s="7"/>
      <c r="I291" s="7"/>
      <c r="J291" s="7"/>
      <c r="K291" s="7"/>
      <c r="L291" s="7"/>
      <c r="M291" s="7"/>
      <c r="N291" s="7"/>
      <c r="O291" s="7"/>
      <c r="P291" s="7"/>
      <c r="Q291" s="7"/>
      <c r="R291" s="7"/>
      <c r="S291" s="7"/>
      <c r="T291" s="7"/>
      <c r="U291" s="7"/>
      <c r="V291" s="7"/>
      <c r="W291" s="7"/>
    </row>
    <row r="292" spans="1:23" x14ac:dyDescent="0.3">
      <c r="A292" s="5"/>
      <c r="B292" s="7"/>
      <c r="C292" s="7"/>
      <c r="D292" s="7"/>
      <c r="E292" s="7"/>
      <c r="F292" s="7"/>
      <c r="G292" s="7"/>
      <c r="H292" s="7"/>
      <c r="I292" s="7"/>
      <c r="J292" s="7"/>
      <c r="K292" s="7"/>
      <c r="L292" s="7"/>
      <c r="M292" s="7"/>
      <c r="N292" s="7"/>
      <c r="O292" s="7"/>
      <c r="P292" s="7"/>
      <c r="Q292" s="7"/>
      <c r="R292" s="7"/>
      <c r="S292" s="7"/>
      <c r="T292" s="7"/>
      <c r="U292" s="7"/>
      <c r="V292" s="7"/>
      <c r="W292" s="7"/>
    </row>
    <row r="293" spans="1:23" x14ac:dyDescent="0.3">
      <c r="A293" s="5"/>
      <c r="B293" s="7"/>
      <c r="C293" s="7"/>
      <c r="D293" s="7"/>
      <c r="E293" s="7"/>
      <c r="F293" s="7"/>
      <c r="G293" s="7"/>
      <c r="H293" s="7"/>
      <c r="I293" s="7"/>
      <c r="J293" s="7"/>
      <c r="K293" s="7"/>
      <c r="L293" s="7"/>
      <c r="M293" s="7"/>
      <c r="N293" s="7"/>
      <c r="O293" s="7"/>
      <c r="P293" s="7"/>
      <c r="Q293" s="7"/>
      <c r="R293" s="7"/>
      <c r="S293" s="7"/>
      <c r="T293" s="7"/>
      <c r="U293" s="7"/>
      <c r="V293" s="7"/>
      <c r="W293" s="7"/>
    </row>
    <row r="294" spans="1:23" x14ac:dyDescent="0.3">
      <c r="A294" s="5"/>
      <c r="B294" s="7"/>
      <c r="C294" s="7"/>
      <c r="D294" s="7"/>
      <c r="E294" s="7"/>
      <c r="F294" s="7"/>
      <c r="G294" s="7"/>
      <c r="H294" s="7"/>
      <c r="I294" s="7"/>
      <c r="J294" s="7"/>
      <c r="K294" s="7"/>
      <c r="L294" s="7"/>
      <c r="M294" s="7"/>
      <c r="N294" s="7"/>
      <c r="O294" s="7"/>
      <c r="P294" s="7"/>
      <c r="Q294" s="7"/>
      <c r="R294" s="7"/>
      <c r="S294" s="7"/>
      <c r="T294" s="7"/>
      <c r="U294" s="7"/>
      <c r="V294" s="7"/>
      <c r="W294" s="7"/>
    </row>
    <row r="295" spans="1:23" x14ac:dyDescent="0.3">
      <c r="A295" s="5"/>
      <c r="B295" s="7"/>
      <c r="C295" s="7"/>
      <c r="D295" s="7"/>
      <c r="E295" s="7"/>
      <c r="F295" s="7"/>
      <c r="G295" s="7"/>
      <c r="H295" s="7"/>
      <c r="I295" s="7"/>
      <c r="J295" s="7"/>
      <c r="K295" s="7"/>
      <c r="L295" s="7"/>
      <c r="M295" s="7"/>
      <c r="N295" s="7"/>
      <c r="O295" s="7"/>
      <c r="P295" s="7"/>
      <c r="Q295" s="7"/>
      <c r="R295" s="7"/>
      <c r="S295" s="7"/>
      <c r="T295" s="7"/>
      <c r="U295" s="7"/>
      <c r="V295" s="7"/>
      <c r="W295" s="7"/>
    </row>
    <row r="296" spans="1:23" x14ac:dyDescent="0.3">
      <c r="A296" s="5"/>
      <c r="B296" s="7"/>
      <c r="C296" s="7"/>
      <c r="D296" s="7"/>
      <c r="E296" s="7"/>
      <c r="F296" s="7"/>
      <c r="G296" s="7"/>
      <c r="H296" s="7"/>
      <c r="I296" s="7"/>
      <c r="J296" s="7"/>
      <c r="K296" s="7"/>
      <c r="L296" s="7"/>
      <c r="M296" s="7"/>
      <c r="N296" s="7"/>
      <c r="O296" s="7"/>
      <c r="P296" s="7"/>
      <c r="Q296" s="7"/>
      <c r="R296" s="7"/>
      <c r="S296" s="7"/>
      <c r="T296" s="7"/>
      <c r="U296" s="7"/>
      <c r="V296" s="7"/>
      <c r="W296" s="7"/>
    </row>
    <row r="297" spans="1:23" x14ac:dyDescent="0.3">
      <c r="A297" s="5"/>
      <c r="B297" s="7"/>
      <c r="C297" s="7"/>
      <c r="D297" s="7"/>
      <c r="E297" s="7"/>
      <c r="F297" s="7"/>
      <c r="G297" s="7"/>
      <c r="H297" s="7"/>
      <c r="I297" s="7"/>
      <c r="J297" s="7"/>
      <c r="K297" s="7"/>
      <c r="L297" s="7"/>
      <c r="M297" s="7"/>
      <c r="N297" s="7"/>
      <c r="O297" s="7"/>
      <c r="P297" s="7"/>
      <c r="Q297" s="7"/>
      <c r="R297" s="7"/>
      <c r="S297" s="7"/>
      <c r="T297" s="7"/>
      <c r="U297" s="7"/>
      <c r="V297" s="7"/>
      <c r="W297" s="7"/>
    </row>
    <row r="298" spans="1:23" x14ac:dyDescent="0.3">
      <c r="A298" s="5"/>
      <c r="B298" s="7"/>
      <c r="C298" s="7"/>
      <c r="D298" s="7"/>
      <c r="E298" s="7"/>
      <c r="F298" s="7"/>
      <c r="G298" s="7"/>
      <c r="H298" s="7"/>
      <c r="I298" s="7"/>
      <c r="J298" s="7"/>
      <c r="K298" s="7"/>
      <c r="L298" s="7"/>
      <c r="M298" s="7"/>
      <c r="N298" s="7"/>
      <c r="O298" s="7"/>
      <c r="P298" s="7"/>
      <c r="Q298" s="7"/>
      <c r="R298" s="7"/>
      <c r="S298" s="7"/>
      <c r="T298" s="7"/>
      <c r="U298" s="7"/>
      <c r="V298" s="7"/>
      <c r="W298" s="7"/>
    </row>
    <row r="299" spans="1:23" x14ac:dyDescent="0.3">
      <c r="A299" s="5"/>
      <c r="B299" s="7"/>
      <c r="C299" s="7"/>
      <c r="D299" s="7"/>
      <c r="E299" s="7"/>
      <c r="F299" s="7"/>
      <c r="G299" s="7"/>
      <c r="H299" s="7"/>
      <c r="I299" s="7"/>
      <c r="J299" s="7"/>
      <c r="K299" s="7"/>
      <c r="L299" s="7"/>
      <c r="M299" s="7"/>
      <c r="N299" s="7"/>
      <c r="O299" s="7"/>
      <c r="P299" s="7"/>
      <c r="Q299" s="7"/>
      <c r="R299" s="7"/>
      <c r="S299" s="7"/>
      <c r="T299" s="7"/>
      <c r="U299" s="7"/>
      <c r="V299" s="7"/>
      <c r="W299" s="7"/>
    </row>
    <row r="300" spans="1:23" x14ac:dyDescent="0.3">
      <c r="A300" s="5"/>
      <c r="B300" s="7"/>
      <c r="C300" s="7"/>
      <c r="D300" s="7"/>
      <c r="E300" s="7"/>
      <c r="F300" s="7"/>
      <c r="G300" s="7"/>
      <c r="H300" s="7"/>
      <c r="I300" s="7"/>
      <c r="J300" s="7"/>
      <c r="K300" s="7"/>
      <c r="L300" s="7"/>
      <c r="M300" s="7"/>
      <c r="N300" s="7"/>
      <c r="O300" s="7"/>
      <c r="P300" s="7"/>
      <c r="Q300" s="7"/>
      <c r="R300" s="7"/>
      <c r="S300" s="7"/>
      <c r="T300" s="7"/>
      <c r="U300" s="7"/>
      <c r="V300" s="7"/>
      <c r="W300" s="7"/>
    </row>
    <row r="301" spans="1:23" x14ac:dyDescent="0.3">
      <c r="A301" s="5"/>
      <c r="B301" s="7"/>
      <c r="C301" s="7"/>
      <c r="D301" s="7"/>
      <c r="E301" s="7"/>
      <c r="F301" s="7"/>
      <c r="G301" s="7"/>
      <c r="H301" s="7"/>
      <c r="I301" s="7"/>
      <c r="J301" s="7"/>
      <c r="K301" s="7"/>
      <c r="L301" s="7"/>
      <c r="M301" s="7"/>
      <c r="N301" s="7"/>
      <c r="O301" s="7"/>
      <c r="P301" s="7"/>
      <c r="Q301" s="7"/>
      <c r="R301" s="7"/>
      <c r="S301" s="7"/>
      <c r="T301" s="7"/>
      <c r="U301" s="7"/>
      <c r="V301" s="7"/>
      <c r="W301" s="7"/>
    </row>
    <row r="302" spans="1:23" x14ac:dyDescent="0.3">
      <c r="A302" s="5"/>
      <c r="B302" s="7"/>
      <c r="C302" s="7"/>
      <c r="D302" s="7"/>
      <c r="E302" s="7"/>
      <c r="F302" s="7"/>
      <c r="G302" s="7"/>
      <c r="H302" s="7"/>
      <c r="I302" s="7"/>
      <c r="J302" s="7"/>
      <c r="K302" s="7"/>
      <c r="L302" s="7"/>
      <c r="M302" s="7"/>
      <c r="N302" s="7"/>
      <c r="O302" s="7"/>
      <c r="P302" s="7"/>
      <c r="Q302" s="7"/>
      <c r="R302" s="7"/>
      <c r="S302" s="7"/>
      <c r="T302" s="7"/>
      <c r="U302" s="7"/>
      <c r="V302" s="7"/>
      <c r="W302" s="7"/>
    </row>
    <row r="303" spans="1:23" x14ac:dyDescent="0.3">
      <c r="A303" s="5"/>
      <c r="B303" s="7"/>
      <c r="C303" s="7"/>
      <c r="D303" s="7"/>
      <c r="E303" s="7"/>
      <c r="F303" s="7"/>
      <c r="G303" s="7"/>
      <c r="H303" s="7"/>
      <c r="I303" s="7"/>
      <c r="J303" s="7"/>
      <c r="K303" s="7"/>
      <c r="L303" s="7"/>
      <c r="M303" s="7"/>
      <c r="N303" s="7"/>
      <c r="O303" s="7"/>
      <c r="P303" s="7"/>
      <c r="Q303" s="7"/>
      <c r="R303" s="7"/>
      <c r="S303" s="7"/>
      <c r="T303" s="7"/>
      <c r="U303" s="7"/>
      <c r="V303" s="7"/>
      <c r="W303" s="7"/>
    </row>
    <row r="304" spans="1:23" x14ac:dyDescent="0.3">
      <c r="A304" s="5"/>
      <c r="B304" s="7"/>
      <c r="C304" s="7"/>
      <c r="D304" s="7"/>
      <c r="E304" s="7"/>
      <c r="F304" s="7"/>
      <c r="G304" s="7"/>
      <c r="H304" s="7"/>
      <c r="I304" s="7"/>
      <c r="J304" s="7"/>
      <c r="K304" s="7"/>
      <c r="L304" s="7"/>
      <c r="M304" s="7"/>
      <c r="N304" s="7"/>
      <c r="O304" s="7"/>
      <c r="P304" s="7"/>
      <c r="Q304" s="7"/>
      <c r="R304" s="7"/>
      <c r="S304" s="7"/>
      <c r="T304" s="7"/>
      <c r="U304" s="7"/>
      <c r="V304" s="7"/>
      <c r="W304" s="7"/>
    </row>
    <row r="305" spans="1:23" x14ac:dyDescent="0.3">
      <c r="A305" s="5"/>
      <c r="B305" s="7"/>
      <c r="C305" s="7"/>
      <c r="D305" s="7"/>
      <c r="E305" s="7"/>
      <c r="F305" s="7"/>
      <c r="G305" s="7"/>
      <c r="H305" s="7"/>
      <c r="I305" s="7"/>
      <c r="J305" s="7"/>
      <c r="K305" s="7"/>
      <c r="L305" s="7"/>
      <c r="M305" s="7"/>
      <c r="N305" s="7"/>
      <c r="O305" s="7"/>
      <c r="P305" s="7"/>
      <c r="Q305" s="7"/>
      <c r="R305" s="7"/>
      <c r="S305" s="7"/>
      <c r="T305" s="7"/>
      <c r="U305" s="7"/>
      <c r="V305" s="7"/>
      <c r="W305" s="7"/>
    </row>
    <row r="306" spans="1:23" x14ac:dyDescent="0.3">
      <c r="A306" s="5"/>
      <c r="B306" s="7"/>
      <c r="C306" s="7"/>
      <c r="D306" s="7"/>
      <c r="E306" s="7"/>
      <c r="F306" s="7"/>
      <c r="G306" s="7"/>
      <c r="H306" s="7"/>
      <c r="I306" s="7"/>
      <c r="J306" s="7"/>
      <c r="K306" s="7"/>
      <c r="L306" s="7"/>
      <c r="M306" s="7"/>
      <c r="N306" s="7"/>
      <c r="O306" s="7"/>
      <c r="P306" s="7"/>
      <c r="Q306" s="7"/>
      <c r="R306" s="7"/>
      <c r="S306" s="7"/>
      <c r="T306" s="7"/>
      <c r="U306" s="7"/>
      <c r="V306" s="7"/>
      <c r="W306" s="7"/>
    </row>
    <row r="307" spans="1:23" x14ac:dyDescent="0.3">
      <c r="A307" s="5"/>
      <c r="B307" s="7"/>
      <c r="C307" s="7"/>
      <c r="D307" s="7"/>
      <c r="E307" s="7"/>
      <c r="F307" s="7"/>
      <c r="G307" s="7"/>
      <c r="H307" s="7"/>
      <c r="I307" s="7"/>
      <c r="J307" s="7"/>
      <c r="K307" s="7"/>
      <c r="L307" s="7"/>
      <c r="M307" s="7"/>
      <c r="N307" s="7"/>
      <c r="O307" s="7"/>
      <c r="P307" s="7"/>
      <c r="Q307" s="7"/>
      <c r="R307" s="7"/>
      <c r="S307" s="7"/>
      <c r="T307" s="7"/>
      <c r="U307" s="7"/>
      <c r="V307" s="7"/>
      <c r="W307" s="7"/>
    </row>
    <row r="308" spans="1:23" x14ac:dyDescent="0.3">
      <c r="A308" s="5"/>
      <c r="B308" s="7"/>
      <c r="C308" s="7"/>
      <c r="D308" s="7"/>
      <c r="E308" s="7"/>
      <c r="F308" s="7"/>
      <c r="G308" s="7"/>
      <c r="H308" s="7"/>
      <c r="I308" s="7"/>
      <c r="J308" s="7"/>
      <c r="K308" s="7"/>
      <c r="L308" s="7"/>
      <c r="M308" s="7"/>
      <c r="N308" s="7"/>
      <c r="O308" s="7"/>
      <c r="P308" s="7"/>
      <c r="Q308" s="7"/>
      <c r="R308" s="7"/>
      <c r="S308" s="7"/>
      <c r="T308" s="7"/>
      <c r="U308" s="7"/>
      <c r="V308" s="7"/>
      <c r="W308" s="7"/>
    </row>
    <row r="309" spans="1:23" x14ac:dyDescent="0.3">
      <c r="A309" s="5"/>
      <c r="B309" s="7"/>
      <c r="C309" s="7"/>
      <c r="D309" s="7"/>
      <c r="E309" s="7"/>
      <c r="F309" s="7"/>
      <c r="G309" s="7"/>
      <c r="H309" s="7"/>
      <c r="I309" s="7"/>
      <c r="J309" s="7"/>
      <c r="K309" s="7"/>
      <c r="L309" s="7"/>
      <c r="M309" s="7"/>
      <c r="N309" s="7"/>
      <c r="O309" s="7"/>
      <c r="P309" s="7"/>
      <c r="Q309" s="7"/>
      <c r="R309" s="7"/>
      <c r="S309" s="7"/>
      <c r="T309" s="7"/>
      <c r="U309" s="7"/>
      <c r="V309" s="7"/>
      <c r="W309" s="7"/>
    </row>
    <row r="310" spans="1:23" x14ac:dyDescent="0.3">
      <c r="A310" s="5"/>
      <c r="B310" s="7"/>
      <c r="C310" s="7"/>
      <c r="D310" s="7"/>
      <c r="E310" s="7"/>
      <c r="F310" s="7"/>
      <c r="G310" s="7"/>
      <c r="H310" s="7"/>
      <c r="I310" s="7"/>
      <c r="J310" s="7"/>
      <c r="K310" s="7"/>
      <c r="L310" s="7"/>
      <c r="M310" s="7"/>
      <c r="N310" s="7"/>
      <c r="O310" s="7"/>
      <c r="P310" s="7"/>
      <c r="Q310" s="7"/>
      <c r="R310" s="7"/>
      <c r="S310" s="7"/>
      <c r="T310" s="7"/>
      <c r="U310" s="7"/>
      <c r="V310" s="7"/>
      <c r="W310" s="7"/>
    </row>
    <row r="311" spans="1:23" x14ac:dyDescent="0.3">
      <c r="A311" s="5"/>
      <c r="B311" s="7"/>
      <c r="C311" s="7"/>
      <c r="D311" s="7"/>
      <c r="E311" s="7"/>
      <c r="F311" s="7"/>
      <c r="G311" s="7"/>
      <c r="H311" s="7"/>
      <c r="I311" s="7"/>
      <c r="J311" s="7"/>
      <c r="K311" s="7"/>
      <c r="L311" s="7"/>
      <c r="M311" s="7"/>
      <c r="N311" s="7"/>
      <c r="O311" s="7"/>
      <c r="P311" s="7"/>
      <c r="Q311" s="7"/>
      <c r="R311" s="7"/>
      <c r="S311" s="7"/>
      <c r="T311" s="7"/>
      <c r="U311" s="7"/>
      <c r="V311" s="7"/>
      <c r="W311" s="7"/>
    </row>
    <row r="312" spans="1:23" x14ac:dyDescent="0.3">
      <c r="A312" s="5"/>
      <c r="B312" s="7"/>
      <c r="C312" s="7"/>
      <c r="D312" s="7"/>
      <c r="E312" s="7"/>
      <c r="F312" s="7"/>
      <c r="G312" s="7"/>
      <c r="H312" s="7"/>
      <c r="I312" s="7"/>
      <c r="J312" s="7"/>
      <c r="K312" s="7"/>
      <c r="L312" s="7"/>
      <c r="M312" s="7"/>
      <c r="N312" s="7"/>
      <c r="O312" s="7"/>
      <c r="P312" s="7"/>
      <c r="Q312" s="7"/>
      <c r="R312" s="7"/>
      <c r="S312" s="7"/>
      <c r="T312" s="7"/>
      <c r="U312" s="7"/>
      <c r="V312" s="7"/>
      <c r="W312" s="7"/>
    </row>
    <row r="313" spans="1:23" x14ac:dyDescent="0.3">
      <c r="A313" s="5"/>
      <c r="B313" s="7"/>
      <c r="C313" s="7"/>
      <c r="D313" s="7"/>
      <c r="E313" s="7"/>
      <c r="F313" s="7"/>
      <c r="G313" s="7"/>
      <c r="H313" s="7"/>
      <c r="I313" s="7"/>
      <c r="J313" s="7"/>
      <c r="K313" s="7"/>
      <c r="L313" s="7"/>
      <c r="M313" s="7"/>
      <c r="N313" s="7"/>
      <c r="O313" s="7"/>
      <c r="P313" s="7"/>
      <c r="Q313" s="7"/>
      <c r="R313" s="7"/>
      <c r="S313" s="7"/>
      <c r="T313" s="7"/>
      <c r="U313" s="7"/>
      <c r="V313" s="7"/>
      <c r="W313" s="7"/>
    </row>
    <row r="314" spans="1:23" x14ac:dyDescent="0.3">
      <c r="A314" s="5"/>
      <c r="B314" s="7"/>
      <c r="C314" s="7"/>
      <c r="D314" s="7"/>
      <c r="E314" s="7"/>
      <c r="F314" s="7"/>
      <c r="G314" s="7"/>
      <c r="H314" s="7"/>
      <c r="I314" s="7"/>
      <c r="J314" s="7"/>
      <c r="K314" s="7"/>
      <c r="L314" s="7"/>
      <c r="M314" s="7"/>
      <c r="N314" s="7"/>
      <c r="O314" s="7"/>
      <c r="P314" s="7"/>
      <c r="Q314" s="7"/>
      <c r="R314" s="7"/>
      <c r="S314" s="7"/>
      <c r="T314" s="7"/>
      <c r="U314" s="7"/>
      <c r="V314" s="7"/>
      <c r="W314" s="7"/>
    </row>
    <row r="315" spans="1:23" x14ac:dyDescent="0.3">
      <c r="A315" s="5"/>
      <c r="B315" s="7"/>
      <c r="C315" s="7"/>
      <c r="D315" s="7"/>
      <c r="E315" s="7"/>
      <c r="F315" s="7"/>
      <c r="G315" s="7"/>
      <c r="H315" s="7"/>
      <c r="I315" s="7"/>
      <c r="J315" s="7"/>
      <c r="K315" s="7"/>
      <c r="L315" s="7"/>
      <c r="M315" s="7"/>
      <c r="N315" s="7"/>
      <c r="O315" s="7"/>
      <c r="P315" s="7"/>
      <c r="Q315" s="7"/>
      <c r="R315" s="7"/>
      <c r="S315" s="7"/>
      <c r="T315" s="7"/>
      <c r="U315" s="7"/>
      <c r="V315" s="7"/>
      <c r="W315" s="7"/>
    </row>
    <row r="316" spans="1:23" x14ac:dyDescent="0.3">
      <c r="A316" s="5"/>
      <c r="B316" s="7"/>
      <c r="C316" s="7"/>
      <c r="D316" s="7"/>
      <c r="E316" s="7"/>
      <c r="F316" s="7"/>
      <c r="G316" s="7"/>
      <c r="H316" s="7"/>
      <c r="I316" s="7"/>
      <c r="J316" s="7"/>
      <c r="K316" s="7"/>
      <c r="L316" s="7"/>
      <c r="M316" s="7"/>
      <c r="N316" s="7"/>
      <c r="O316" s="7"/>
      <c r="P316" s="7"/>
      <c r="Q316" s="7"/>
      <c r="R316" s="7"/>
      <c r="S316" s="7"/>
      <c r="T316" s="7"/>
      <c r="U316" s="7"/>
      <c r="V316" s="7"/>
      <c r="W316" s="7"/>
    </row>
    <row r="317" spans="1:23" x14ac:dyDescent="0.3">
      <c r="A317" s="5"/>
      <c r="B317" s="7"/>
      <c r="C317" s="7"/>
      <c r="D317" s="7"/>
      <c r="E317" s="7"/>
      <c r="F317" s="7"/>
      <c r="G317" s="7"/>
      <c r="H317" s="7"/>
      <c r="I317" s="7"/>
      <c r="J317" s="7"/>
      <c r="K317" s="7"/>
      <c r="L317" s="7"/>
      <c r="M317" s="7"/>
      <c r="N317" s="7"/>
      <c r="O317" s="7"/>
      <c r="P317" s="7"/>
      <c r="Q317" s="7"/>
      <c r="R317" s="7"/>
      <c r="S317" s="7"/>
      <c r="T317" s="7"/>
      <c r="U317" s="7"/>
      <c r="V317" s="7"/>
      <c r="W317" s="7"/>
    </row>
    <row r="318" spans="1:23" x14ac:dyDescent="0.3">
      <c r="A318" s="5"/>
      <c r="B318" s="7"/>
      <c r="C318" s="7"/>
      <c r="D318" s="7"/>
      <c r="E318" s="7"/>
      <c r="F318" s="7"/>
      <c r="G318" s="7"/>
      <c r="H318" s="7"/>
      <c r="I318" s="7"/>
      <c r="J318" s="7"/>
      <c r="K318" s="7"/>
      <c r="L318" s="7"/>
      <c r="M318" s="7"/>
      <c r="N318" s="7"/>
      <c r="O318" s="7"/>
      <c r="P318" s="7"/>
      <c r="Q318" s="7"/>
      <c r="R318" s="7"/>
      <c r="S318" s="7"/>
      <c r="T318" s="7"/>
      <c r="U318" s="7"/>
      <c r="V318" s="7"/>
      <c r="W318" s="7"/>
    </row>
    <row r="319" spans="1:23" x14ac:dyDescent="0.3">
      <c r="A319" s="5"/>
      <c r="B319" s="7"/>
      <c r="C319" s="7"/>
      <c r="D319" s="7"/>
      <c r="E319" s="7"/>
      <c r="F319" s="7"/>
      <c r="G319" s="7"/>
      <c r="H319" s="7"/>
      <c r="I319" s="7"/>
      <c r="J319" s="7"/>
      <c r="K319" s="7"/>
      <c r="L319" s="7"/>
      <c r="M319" s="7"/>
      <c r="N319" s="7"/>
      <c r="O319" s="7"/>
      <c r="P319" s="7"/>
      <c r="Q319" s="7"/>
      <c r="R319" s="7"/>
      <c r="S319" s="7"/>
      <c r="T319" s="7"/>
      <c r="U319" s="7"/>
      <c r="V319" s="7"/>
      <c r="W319" s="7"/>
    </row>
    <row r="320" spans="1:23" x14ac:dyDescent="0.3">
      <c r="A320" s="5"/>
      <c r="B320" s="7"/>
      <c r="C320" s="7"/>
      <c r="D320" s="7"/>
      <c r="E320" s="7"/>
      <c r="F320" s="7"/>
      <c r="G320" s="7"/>
      <c r="H320" s="7"/>
      <c r="I320" s="7"/>
      <c r="J320" s="7"/>
      <c r="K320" s="7"/>
      <c r="L320" s="7"/>
      <c r="M320" s="7"/>
      <c r="N320" s="7"/>
      <c r="O320" s="7"/>
      <c r="P320" s="7"/>
      <c r="Q320" s="7"/>
      <c r="R320" s="7"/>
      <c r="S320" s="7"/>
      <c r="T320" s="7"/>
      <c r="U320" s="7"/>
      <c r="V320" s="7"/>
      <c r="W320" s="7"/>
    </row>
    <row r="321" spans="1:23" x14ac:dyDescent="0.3">
      <c r="A321" s="5"/>
      <c r="B321" s="7"/>
      <c r="C321" s="7"/>
      <c r="D321" s="7"/>
      <c r="E321" s="7"/>
      <c r="F321" s="7"/>
      <c r="G321" s="7"/>
      <c r="H321" s="7"/>
      <c r="I321" s="7"/>
      <c r="J321" s="7"/>
      <c r="K321" s="7"/>
      <c r="L321" s="7"/>
      <c r="M321" s="7"/>
      <c r="N321" s="7"/>
      <c r="O321" s="7"/>
      <c r="P321" s="7"/>
      <c r="Q321" s="7"/>
      <c r="R321" s="7"/>
      <c r="S321" s="7"/>
      <c r="T321" s="7"/>
      <c r="U321" s="7"/>
      <c r="V321" s="7"/>
      <c r="W321" s="7"/>
    </row>
    <row r="322" spans="1:23" x14ac:dyDescent="0.3">
      <c r="A322" s="5"/>
      <c r="B322" s="7"/>
      <c r="C322" s="7"/>
      <c r="D322" s="7"/>
      <c r="E322" s="7"/>
      <c r="F322" s="7"/>
      <c r="G322" s="7"/>
      <c r="H322" s="7"/>
      <c r="I322" s="7"/>
      <c r="J322" s="7"/>
      <c r="K322" s="7"/>
      <c r="L322" s="7"/>
      <c r="M322" s="7"/>
      <c r="N322" s="7"/>
      <c r="O322" s="7"/>
      <c r="P322" s="7"/>
      <c r="Q322" s="7"/>
      <c r="R322" s="7"/>
      <c r="S322" s="7"/>
      <c r="T322" s="7"/>
      <c r="U322" s="7"/>
      <c r="V322" s="7"/>
      <c r="W322" s="7"/>
    </row>
    <row r="323" spans="1:23" x14ac:dyDescent="0.3">
      <c r="A323" s="5"/>
      <c r="B323" s="7"/>
      <c r="C323" s="7"/>
      <c r="D323" s="7"/>
      <c r="E323" s="7"/>
      <c r="F323" s="7"/>
      <c r="G323" s="7"/>
      <c r="H323" s="7"/>
      <c r="I323" s="7"/>
      <c r="J323" s="7"/>
      <c r="K323" s="7"/>
      <c r="L323" s="7"/>
      <c r="M323" s="7"/>
      <c r="N323" s="7"/>
      <c r="O323" s="7"/>
      <c r="P323" s="7"/>
      <c r="Q323" s="7"/>
      <c r="R323" s="7"/>
      <c r="S323" s="7"/>
      <c r="T323" s="7"/>
      <c r="U323" s="7"/>
      <c r="V323" s="7"/>
      <c r="W323" s="7"/>
    </row>
    <row r="324" spans="1:23" x14ac:dyDescent="0.3">
      <c r="A324" s="5"/>
      <c r="B324" s="7"/>
      <c r="C324" s="7"/>
      <c r="D324" s="7"/>
      <c r="E324" s="7"/>
      <c r="F324" s="7"/>
      <c r="G324" s="7"/>
      <c r="H324" s="7"/>
      <c r="I324" s="7"/>
      <c r="J324" s="7"/>
      <c r="K324" s="7"/>
      <c r="L324" s="7"/>
      <c r="M324" s="7"/>
      <c r="N324" s="7"/>
      <c r="O324" s="7"/>
      <c r="P324" s="7"/>
      <c r="Q324" s="7"/>
      <c r="R324" s="7"/>
      <c r="S324" s="7"/>
      <c r="T324" s="7"/>
      <c r="U324" s="7"/>
      <c r="V324" s="7"/>
      <c r="W324" s="7"/>
    </row>
    <row r="325" spans="1:23" x14ac:dyDescent="0.3">
      <c r="A325" s="5"/>
      <c r="B325" s="7"/>
      <c r="C325" s="7"/>
      <c r="D325" s="7"/>
      <c r="E325" s="7"/>
      <c r="F325" s="7"/>
      <c r="G325" s="7"/>
      <c r="H325" s="7"/>
      <c r="I325" s="7"/>
      <c r="J325" s="7"/>
      <c r="K325" s="7"/>
      <c r="L325" s="7"/>
      <c r="M325" s="7"/>
      <c r="N325" s="7"/>
      <c r="O325" s="7"/>
      <c r="P325" s="7"/>
      <c r="Q325" s="7"/>
      <c r="R325" s="7"/>
      <c r="S325" s="7"/>
      <c r="T325" s="7"/>
      <c r="U325" s="7"/>
      <c r="V325" s="7"/>
      <c r="W325" s="7"/>
    </row>
    <row r="326" spans="1:23" x14ac:dyDescent="0.3">
      <c r="A326" s="5"/>
      <c r="B326" s="7"/>
      <c r="C326" s="7"/>
      <c r="D326" s="7"/>
      <c r="E326" s="7"/>
      <c r="F326" s="7"/>
      <c r="G326" s="7"/>
      <c r="H326" s="7"/>
      <c r="I326" s="7"/>
      <c r="J326" s="7"/>
      <c r="K326" s="7"/>
      <c r="L326" s="7"/>
      <c r="M326" s="7"/>
      <c r="N326" s="7"/>
      <c r="O326" s="7"/>
      <c r="P326" s="7"/>
      <c r="Q326" s="7"/>
      <c r="R326" s="7"/>
      <c r="S326" s="7"/>
      <c r="T326" s="7"/>
      <c r="U326" s="7"/>
      <c r="V326" s="7"/>
      <c r="W326" s="7"/>
    </row>
    <row r="327" spans="1:23" x14ac:dyDescent="0.3">
      <c r="A327" s="5"/>
      <c r="B327" s="7"/>
      <c r="C327" s="7"/>
      <c r="D327" s="7"/>
      <c r="E327" s="7"/>
      <c r="F327" s="7"/>
      <c r="G327" s="7"/>
      <c r="H327" s="7"/>
      <c r="I327" s="7"/>
      <c r="J327" s="7"/>
      <c r="K327" s="7"/>
      <c r="L327" s="7"/>
      <c r="M327" s="7"/>
      <c r="N327" s="7"/>
      <c r="O327" s="7"/>
      <c r="P327" s="7"/>
      <c r="Q327" s="7"/>
      <c r="R327" s="7"/>
      <c r="S327" s="7"/>
      <c r="T327" s="7"/>
      <c r="U327" s="7"/>
      <c r="V327" s="7"/>
      <c r="W327" s="7"/>
    </row>
    <row r="328" spans="1:23" x14ac:dyDescent="0.3">
      <c r="A328" s="5"/>
      <c r="B328" s="7"/>
      <c r="C328" s="7"/>
      <c r="D328" s="7"/>
      <c r="E328" s="7"/>
      <c r="F328" s="7"/>
      <c r="G328" s="7"/>
      <c r="H328" s="7"/>
      <c r="I328" s="7"/>
      <c r="J328" s="7"/>
      <c r="K328" s="7"/>
      <c r="L328" s="7"/>
      <c r="M328" s="7"/>
      <c r="N328" s="7"/>
      <c r="O328" s="7"/>
      <c r="P328" s="7"/>
      <c r="Q328" s="7"/>
      <c r="R328" s="7"/>
      <c r="S328" s="7"/>
      <c r="T328" s="7"/>
      <c r="U328" s="7"/>
      <c r="V328" s="7"/>
      <c r="W328" s="7"/>
    </row>
    <row r="329" spans="1:23" x14ac:dyDescent="0.3">
      <c r="A329" s="5"/>
      <c r="B329" s="7"/>
      <c r="C329" s="7"/>
      <c r="D329" s="7"/>
      <c r="E329" s="7"/>
      <c r="F329" s="7"/>
      <c r="G329" s="7"/>
      <c r="H329" s="7"/>
      <c r="I329" s="7"/>
      <c r="J329" s="7"/>
      <c r="K329" s="7"/>
      <c r="L329" s="7"/>
      <c r="M329" s="7"/>
      <c r="N329" s="7"/>
      <c r="O329" s="7"/>
      <c r="P329" s="7"/>
      <c r="Q329" s="7"/>
      <c r="R329" s="7"/>
      <c r="S329" s="7"/>
      <c r="T329" s="7"/>
      <c r="U329" s="7"/>
      <c r="V329" s="7"/>
      <c r="W329" s="7"/>
    </row>
    <row r="330" spans="1:23" x14ac:dyDescent="0.3">
      <c r="A330" s="5"/>
      <c r="B330" s="7"/>
      <c r="C330" s="7"/>
      <c r="D330" s="7"/>
      <c r="E330" s="7"/>
      <c r="F330" s="7"/>
      <c r="G330" s="7"/>
      <c r="H330" s="7"/>
      <c r="I330" s="7"/>
      <c r="J330" s="7"/>
      <c r="K330" s="7"/>
      <c r="L330" s="7"/>
      <c r="M330" s="7"/>
      <c r="N330" s="7"/>
      <c r="O330" s="7"/>
      <c r="P330" s="7"/>
      <c r="Q330" s="7"/>
      <c r="R330" s="7"/>
      <c r="S330" s="7"/>
      <c r="T330" s="7"/>
      <c r="U330" s="7"/>
      <c r="V330" s="7"/>
      <c r="W330" s="7"/>
    </row>
    <row r="331" spans="1:23" x14ac:dyDescent="0.3">
      <c r="A331" s="5"/>
      <c r="B331" s="7"/>
      <c r="C331" s="7"/>
      <c r="D331" s="7"/>
      <c r="E331" s="7"/>
      <c r="F331" s="7"/>
      <c r="G331" s="7"/>
      <c r="H331" s="7"/>
      <c r="I331" s="7"/>
      <c r="J331" s="7"/>
      <c r="K331" s="7"/>
      <c r="L331" s="7"/>
      <c r="M331" s="7"/>
      <c r="N331" s="7"/>
      <c r="O331" s="7"/>
      <c r="P331" s="7"/>
      <c r="Q331" s="7"/>
      <c r="R331" s="7"/>
      <c r="S331" s="7"/>
      <c r="T331" s="7"/>
      <c r="U331" s="7"/>
      <c r="V331" s="7"/>
      <c r="W331" s="7"/>
    </row>
    <row r="332" spans="1:23" x14ac:dyDescent="0.3">
      <c r="A332" s="5"/>
      <c r="B332" s="7"/>
      <c r="C332" s="7"/>
      <c r="D332" s="7"/>
      <c r="E332" s="7"/>
      <c r="F332" s="7"/>
      <c r="G332" s="7"/>
      <c r="H332" s="7"/>
      <c r="I332" s="7"/>
      <c r="J332" s="7"/>
      <c r="K332" s="7"/>
      <c r="L332" s="7"/>
      <c r="M332" s="7"/>
      <c r="N332" s="7"/>
      <c r="O332" s="7"/>
      <c r="P332" s="7"/>
      <c r="Q332" s="7"/>
      <c r="R332" s="7"/>
      <c r="S332" s="7"/>
      <c r="T332" s="7"/>
      <c r="U332" s="7"/>
      <c r="V332" s="7"/>
      <c r="W332" s="7"/>
    </row>
    <row r="333" spans="1:23" x14ac:dyDescent="0.3">
      <c r="A333" s="5"/>
      <c r="B333" s="7"/>
      <c r="C333" s="7"/>
      <c r="D333" s="7"/>
      <c r="E333" s="7"/>
      <c r="F333" s="7"/>
      <c r="G333" s="7"/>
      <c r="H333" s="7"/>
      <c r="I333" s="7"/>
      <c r="J333" s="7"/>
      <c r="K333" s="7"/>
      <c r="L333" s="7"/>
      <c r="M333" s="7"/>
      <c r="N333" s="7"/>
      <c r="O333" s="7"/>
      <c r="P333" s="7"/>
      <c r="Q333" s="7"/>
      <c r="R333" s="7"/>
      <c r="S333" s="7"/>
      <c r="T333" s="7"/>
      <c r="U333" s="7"/>
      <c r="V333" s="7"/>
      <c r="W333" s="7"/>
    </row>
    <row r="334" spans="1:23" x14ac:dyDescent="0.3">
      <c r="A334" s="5"/>
      <c r="B334" s="7"/>
      <c r="C334" s="7"/>
      <c r="D334" s="7"/>
      <c r="E334" s="7"/>
      <c r="F334" s="7"/>
      <c r="G334" s="7"/>
      <c r="H334" s="7"/>
      <c r="I334" s="7"/>
      <c r="J334" s="7"/>
      <c r="K334" s="7"/>
      <c r="L334" s="7"/>
      <c r="M334" s="7"/>
      <c r="N334" s="7"/>
      <c r="O334" s="7"/>
      <c r="P334" s="7"/>
      <c r="Q334" s="7"/>
      <c r="R334" s="7"/>
      <c r="S334" s="7"/>
      <c r="T334" s="7"/>
      <c r="U334" s="7"/>
      <c r="V334" s="7"/>
      <c r="W334" s="7"/>
    </row>
    <row r="335" spans="1:23" x14ac:dyDescent="0.3">
      <c r="A335" s="5"/>
      <c r="B335" s="7"/>
      <c r="C335" s="7"/>
      <c r="D335" s="7"/>
      <c r="E335" s="7"/>
      <c r="F335" s="7"/>
      <c r="G335" s="7"/>
      <c r="H335" s="7"/>
      <c r="I335" s="7"/>
      <c r="J335" s="7"/>
      <c r="K335" s="7"/>
      <c r="L335" s="7"/>
      <c r="M335" s="7"/>
      <c r="N335" s="7"/>
      <c r="O335" s="7"/>
      <c r="P335" s="7"/>
      <c r="Q335" s="7"/>
      <c r="R335" s="7"/>
      <c r="S335" s="7"/>
      <c r="T335" s="7"/>
      <c r="U335" s="7"/>
      <c r="V335" s="7"/>
      <c r="W335" s="7"/>
    </row>
    <row r="336" spans="1:23" x14ac:dyDescent="0.3">
      <c r="A336" s="5"/>
      <c r="B336" s="7"/>
      <c r="C336" s="7"/>
      <c r="D336" s="7"/>
      <c r="E336" s="7"/>
      <c r="F336" s="7"/>
      <c r="G336" s="7"/>
      <c r="H336" s="7"/>
      <c r="I336" s="7"/>
      <c r="J336" s="7"/>
      <c r="K336" s="7"/>
      <c r="L336" s="7"/>
      <c r="M336" s="7"/>
      <c r="N336" s="7"/>
      <c r="O336" s="7"/>
      <c r="P336" s="7"/>
      <c r="Q336" s="7"/>
      <c r="R336" s="7"/>
      <c r="S336" s="7"/>
      <c r="T336" s="7"/>
      <c r="U336" s="7"/>
      <c r="V336" s="7"/>
      <c r="W336" s="7"/>
    </row>
    <row r="337" spans="1:23" x14ac:dyDescent="0.3">
      <c r="A337" s="5"/>
      <c r="B337" s="7"/>
      <c r="C337" s="7"/>
      <c r="D337" s="7"/>
      <c r="E337" s="7"/>
      <c r="F337" s="7"/>
      <c r="G337" s="7"/>
      <c r="H337" s="7"/>
      <c r="I337" s="7"/>
      <c r="J337" s="7"/>
      <c r="K337" s="7"/>
      <c r="L337" s="7"/>
      <c r="M337" s="7"/>
      <c r="N337" s="7"/>
      <c r="O337" s="7"/>
      <c r="P337" s="7"/>
      <c r="Q337" s="7"/>
      <c r="R337" s="7"/>
      <c r="S337" s="7"/>
      <c r="T337" s="7"/>
      <c r="U337" s="7"/>
      <c r="V337" s="7"/>
      <c r="W337" s="7"/>
    </row>
    <row r="338" spans="1:23" x14ac:dyDescent="0.3">
      <c r="A338" s="5"/>
      <c r="B338" s="7"/>
      <c r="C338" s="7"/>
      <c r="D338" s="7"/>
      <c r="E338" s="7"/>
      <c r="F338" s="7"/>
      <c r="G338" s="7"/>
      <c r="H338" s="7"/>
      <c r="I338" s="7"/>
      <c r="J338" s="7"/>
      <c r="K338" s="7"/>
      <c r="L338" s="7"/>
      <c r="M338" s="7"/>
      <c r="N338" s="7"/>
      <c r="O338" s="7"/>
      <c r="P338" s="7"/>
      <c r="Q338" s="7"/>
      <c r="R338" s="7"/>
      <c r="S338" s="7"/>
      <c r="T338" s="7"/>
      <c r="U338" s="7"/>
      <c r="V338" s="7"/>
      <c r="W338" s="7"/>
    </row>
    <row r="339" spans="1:23" x14ac:dyDescent="0.3">
      <c r="A339" s="5"/>
      <c r="B339" s="7"/>
      <c r="C339" s="7"/>
      <c r="D339" s="7"/>
      <c r="E339" s="7"/>
      <c r="F339" s="7"/>
      <c r="G339" s="7"/>
      <c r="H339" s="7"/>
      <c r="I339" s="7"/>
      <c r="J339" s="7"/>
      <c r="K339" s="7"/>
      <c r="L339" s="7"/>
      <c r="M339" s="7"/>
      <c r="N339" s="7"/>
      <c r="O339" s="7"/>
      <c r="P339" s="7"/>
      <c r="Q339" s="7"/>
      <c r="R339" s="7"/>
      <c r="S339" s="7"/>
      <c r="T339" s="7"/>
      <c r="U339" s="7"/>
      <c r="V339" s="7"/>
      <c r="W339" s="7"/>
    </row>
    <row r="340" spans="1:23" x14ac:dyDescent="0.3">
      <c r="A340" s="5"/>
      <c r="B340" s="7"/>
      <c r="C340" s="7"/>
      <c r="D340" s="7"/>
      <c r="E340" s="7"/>
      <c r="F340" s="7"/>
      <c r="G340" s="7"/>
      <c r="H340" s="7"/>
      <c r="I340" s="7"/>
      <c r="J340" s="7"/>
      <c r="K340" s="7"/>
      <c r="L340" s="7"/>
      <c r="M340" s="7"/>
      <c r="N340" s="7"/>
      <c r="O340" s="7"/>
      <c r="P340" s="7"/>
      <c r="Q340" s="7"/>
      <c r="R340" s="7"/>
      <c r="S340" s="7"/>
      <c r="T340" s="7"/>
      <c r="U340" s="7"/>
      <c r="V340" s="7"/>
      <c r="W340" s="7"/>
    </row>
    <row r="341" spans="1:23" x14ac:dyDescent="0.3">
      <c r="A341" s="5"/>
      <c r="B341" s="7"/>
      <c r="C341" s="7"/>
      <c r="D341" s="7"/>
      <c r="E341" s="7"/>
      <c r="F341" s="7"/>
      <c r="G341" s="7"/>
      <c r="H341" s="7"/>
      <c r="I341" s="7"/>
      <c r="J341" s="7"/>
      <c r="K341" s="7"/>
      <c r="L341" s="7"/>
      <c r="M341" s="7"/>
      <c r="N341" s="7"/>
      <c r="O341" s="7"/>
      <c r="P341" s="7"/>
      <c r="Q341" s="7"/>
      <c r="R341" s="7"/>
      <c r="S341" s="7"/>
      <c r="T341" s="7"/>
      <c r="U341" s="7"/>
      <c r="V341" s="7"/>
      <c r="W341" s="7"/>
    </row>
    <row r="342" spans="1:23" x14ac:dyDescent="0.3">
      <c r="A342" s="5"/>
      <c r="B342" s="7"/>
      <c r="C342" s="7"/>
      <c r="D342" s="7"/>
      <c r="E342" s="7"/>
      <c r="F342" s="7"/>
      <c r="G342" s="7"/>
      <c r="H342" s="7"/>
      <c r="I342" s="7"/>
      <c r="J342" s="7"/>
      <c r="K342" s="7"/>
      <c r="L342" s="7"/>
      <c r="M342" s="7"/>
      <c r="N342" s="7"/>
      <c r="O342" s="7"/>
      <c r="P342" s="7"/>
      <c r="Q342" s="7"/>
      <c r="R342" s="7"/>
      <c r="S342" s="7"/>
      <c r="T342" s="7"/>
      <c r="U342" s="7"/>
      <c r="V342" s="7"/>
      <c r="W342" s="7"/>
    </row>
    <row r="343" spans="1:23" x14ac:dyDescent="0.3">
      <c r="A343" s="5"/>
      <c r="B343" s="7"/>
      <c r="C343" s="7"/>
      <c r="D343" s="7"/>
      <c r="E343" s="7"/>
      <c r="F343" s="7"/>
      <c r="G343" s="7"/>
      <c r="H343" s="7"/>
      <c r="I343" s="7"/>
      <c r="J343" s="7"/>
      <c r="K343" s="7"/>
      <c r="L343" s="7"/>
      <c r="M343" s="7"/>
      <c r="N343" s="7"/>
      <c r="O343" s="7"/>
      <c r="P343" s="7"/>
      <c r="Q343" s="7"/>
      <c r="R343" s="7"/>
      <c r="S343" s="7"/>
      <c r="T343" s="7"/>
      <c r="U343" s="7"/>
      <c r="V343" s="7"/>
      <c r="W343" s="7"/>
    </row>
    <row r="344" spans="1:23" x14ac:dyDescent="0.3">
      <c r="A344" s="5"/>
      <c r="B344" s="7"/>
      <c r="C344" s="7"/>
      <c r="D344" s="7"/>
      <c r="E344" s="7"/>
      <c r="F344" s="7"/>
      <c r="G344" s="7"/>
      <c r="H344" s="7"/>
      <c r="I344" s="7"/>
      <c r="J344" s="7"/>
      <c r="K344" s="7"/>
      <c r="L344" s="7"/>
      <c r="M344" s="7"/>
      <c r="N344" s="7"/>
      <c r="O344" s="7"/>
      <c r="P344" s="7"/>
      <c r="Q344" s="7"/>
      <c r="R344" s="7"/>
      <c r="S344" s="7"/>
      <c r="T344" s="7"/>
      <c r="U344" s="7"/>
      <c r="V344" s="7"/>
      <c r="W344" s="7"/>
    </row>
    <row r="345" spans="1:23" x14ac:dyDescent="0.3">
      <c r="A345" s="5"/>
      <c r="B345" s="7"/>
      <c r="C345" s="7"/>
      <c r="D345" s="7"/>
      <c r="E345" s="7"/>
      <c r="F345" s="7"/>
      <c r="G345" s="7"/>
      <c r="H345" s="7"/>
      <c r="I345" s="7"/>
      <c r="J345" s="7"/>
      <c r="K345" s="7"/>
      <c r="L345" s="7"/>
      <c r="M345" s="7"/>
      <c r="N345" s="7"/>
      <c r="O345" s="7"/>
      <c r="P345" s="7"/>
      <c r="Q345" s="7"/>
      <c r="R345" s="7"/>
      <c r="S345" s="7"/>
      <c r="T345" s="7"/>
      <c r="U345" s="7"/>
      <c r="V345" s="7"/>
      <c r="W345" s="7"/>
    </row>
    <row r="346" spans="1:23" x14ac:dyDescent="0.3">
      <c r="A346" s="5"/>
      <c r="B346" s="7"/>
      <c r="C346" s="7"/>
      <c r="D346" s="7"/>
      <c r="E346" s="7"/>
      <c r="F346" s="7"/>
      <c r="G346" s="7"/>
      <c r="H346" s="7"/>
      <c r="I346" s="7"/>
      <c r="J346" s="7"/>
      <c r="K346" s="7"/>
      <c r="L346" s="7"/>
      <c r="M346" s="7"/>
      <c r="N346" s="7"/>
      <c r="O346" s="7"/>
      <c r="P346" s="7"/>
      <c r="Q346" s="7"/>
      <c r="R346" s="7"/>
      <c r="S346" s="7"/>
      <c r="T346" s="7"/>
      <c r="U346" s="7"/>
      <c r="V346" s="7"/>
      <c r="W346" s="7"/>
    </row>
    <row r="347" spans="1:23" x14ac:dyDescent="0.3">
      <c r="A347" s="5"/>
      <c r="B347" s="7"/>
      <c r="C347" s="7"/>
      <c r="D347" s="7"/>
      <c r="E347" s="7"/>
      <c r="F347" s="7"/>
      <c r="G347" s="7"/>
      <c r="H347" s="7"/>
      <c r="I347" s="7"/>
      <c r="J347" s="7"/>
      <c r="K347" s="7"/>
      <c r="L347" s="7"/>
      <c r="M347" s="7"/>
      <c r="N347" s="7"/>
      <c r="O347" s="7"/>
      <c r="P347" s="7"/>
      <c r="Q347" s="7"/>
      <c r="R347" s="7"/>
      <c r="S347" s="7"/>
      <c r="T347" s="7"/>
      <c r="U347" s="7"/>
      <c r="V347" s="7"/>
      <c r="W347" s="7"/>
    </row>
    <row r="348" spans="1:23" x14ac:dyDescent="0.3">
      <c r="A348" s="5"/>
      <c r="B348" s="7"/>
      <c r="C348" s="7"/>
      <c r="D348" s="7"/>
      <c r="E348" s="7"/>
      <c r="F348" s="7"/>
      <c r="G348" s="7"/>
      <c r="H348" s="7"/>
      <c r="I348" s="7"/>
      <c r="J348" s="7"/>
      <c r="K348" s="7"/>
      <c r="L348" s="7"/>
      <c r="M348" s="7"/>
      <c r="N348" s="7"/>
      <c r="O348" s="7"/>
      <c r="P348" s="7"/>
      <c r="Q348" s="7"/>
      <c r="R348" s="7"/>
      <c r="S348" s="7"/>
      <c r="T348" s="7"/>
      <c r="U348" s="7"/>
      <c r="V348" s="7"/>
      <c r="W348" s="7"/>
    </row>
    <row r="349" spans="1:23" x14ac:dyDescent="0.3">
      <c r="A349" s="5"/>
      <c r="B349" s="7"/>
      <c r="C349" s="7"/>
      <c r="D349" s="7"/>
      <c r="E349" s="7"/>
      <c r="F349" s="7"/>
      <c r="G349" s="7"/>
      <c r="H349" s="7"/>
      <c r="I349" s="7"/>
      <c r="J349" s="7"/>
      <c r="K349" s="7"/>
      <c r="L349" s="7"/>
      <c r="M349" s="7"/>
      <c r="N349" s="7"/>
      <c r="O349" s="7"/>
      <c r="P349" s="7"/>
      <c r="Q349" s="7"/>
      <c r="R349" s="7"/>
      <c r="S349" s="7"/>
      <c r="T349" s="7"/>
      <c r="U349" s="7"/>
      <c r="V349" s="7"/>
      <c r="W349" s="7"/>
    </row>
    <row r="350" spans="1:23" x14ac:dyDescent="0.3">
      <c r="A350" s="5"/>
      <c r="B350" s="7"/>
      <c r="C350" s="7"/>
      <c r="D350" s="7"/>
      <c r="E350" s="7"/>
      <c r="F350" s="7"/>
      <c r="G350" s="7"/>
      <c r="H350" s="7"/>
      <c r="I350" s="7"/>
      <c r="J350" s="7"/>
      <c r="K350" s="7"/>
      <c r="L350" s="7"/>
      <c r="M350" s="7"/>
      <c r="N350" s="7"/>
      <c r="O350" s="7"/>
      <c r="P350" s="7"/>
      <c r="Q350" s="7"/>
      <c r="R350" s="7"/>
      <c r="S350" s="7"/>
      <c r="T350" s="7"/>
      <c r="U350" s="7"/>
      <c r="V350" s="7"/>
      <c r="W350" s="7"/>
    </row>
    <row r="351" spans="1:23" x14ac:dyDescent="0.3">
      <c r="A351" s="5"/>
      <c r="B351" s="7"/>
      <c r="C351" s="7"/>
      <c r="D351" s="7"/>
      <c r="E351" s="7"/>
      <c r="F351" s="7"/>
      <c r="G351" s="7"/>
      <c r="H351" s="7"/>
      <c r="I351" s="7"/>
      <c r="J351" s="7"/>
      <c r="K351" s="7"/>
      <c r="L351" s="7"/>
      <c r="M351" s="7"/>
      <c r="N351" s="7"/>
      <c r="O351" s="7"/>
      <c r="P351" s="7"/>
      <c r="Q351" s="7"/>
      <c r="R351" s="7"/>
      <c r="S351" s="7"/>
      <c r="T351" s="7"/>
      <c r="U351" s="7"/>
      <c r="V351" s="7"/>
      <c r="W351" s="7"/>
    </row>
    <row r="352" spans="1:23" x14ac:dyDescent="0.3">
      <c r="A352" s="5"/>
      <c r="B352" s="7"/>
      <c r="C352" s="7"/>
      <c r="D352" s="7"/>
      <c r="E352" s="7"/>
      <c r="F352" s="7"/>
      <c r="G352" s="7"/>
      <c r="H352" s="7"/>
      <c r="I352" s="7"/>
      <c r="J352" s="7"/>
      <c r="K352" s="7"/>
      <c r="L352" s="7"/>
      <c r="M352" s="7"/>
      <c r="N352" s="7"/>
      <c r="O352" s="7"/>
      <c r="P352" s="7"/>
      <c r="Q352" s="7"/>
      <c r="R352" s="7"/>
      <c r="S352" s="7"/>
      <c r="T352" s="7"/>
      <c r="U352" s="7"/>
      <c r="V352" s="7"/>
      <c r="W352" s="7"/>
    </row>
    <row r="353" spans="1:23" x14ac:dyDescent="0.3">
      <c r="A353" s="5"/>
      <c r="B353" s="7"/>
      <c r="C353" s="7"/>
      <c r="D353" s="7"/>
      <c r="E353" s="7"/>
      <c r="F353" s="7"/>
      <c r="G353" s="7"/>
      <c r="H353" s="7"/>
      <c r="I353" s="7"/>
      <c r="J353" s="7"/>
      <c r="K353" s="7"/>
      <c r="L353" s="7"/>
      <c r="M353" s="7"/>
      <c r="N353" s="7"/>
      <c r="O353" s="7"/>
      <c r="P353" s="7"/>
      <c r="Q353" s="7"/>
      <c r="R353" s="7"/>
      <c r="S353" s="7"/>
      <c r="T353" s="7"/>
      <c r="U353" s="7"/>
      <c r="V353" s="7"/>
      <c r="W353" s="7"/>
    </row>
    <row r="354" spans="1:23" x14ac:dyDescent="0.3">
      <c r="A354" s="5"/>
      <c r="B354" s="7"/>
      <c r="C354" s="7"/>
      <c r="D354" s="7"/>
      <c r="E354" s="7"/>
      <c r="F354" s="7"/>
      <c r="G354" s="7"/>
      <c r="H354" s="7"/>
      <c r="I354" s="7"/>
      <c r="J354" s="7"/>
      <c r="K354" s="7"/>
      <c r="L354" s="7"/>
      <c r="M354" s="7"/>
      <c r="N354" s="7"/>
      <c r="O354" s="7"/>
      <c r="P354" s="7"/>
      <c r="Q354" s="7"/>
      <c r="R354" s="7"/>
      <c r="S354" s="7"/>
      <c r="T354" s="7"/>
      <c r="U354" s="7"/>
      <c r="V354" s="7"/>
      <c r="W354" s="7"/>
    </row>
    <row r="355" spans="1:23" x14ac:dyDescent="0.3">
      <c r="A355" s="5"/>
      <c r="B355" s="7"/>
      <c r="C355" s="7"/>
      <c r="D355" s="7"/>
      <c r="E355" s="7"/>
      <c r="F355" s="7"/>
      <c r="G355" s="7"/>
      <c r="H355" s="7"/>
      <c r="I355" s="7"/>
      <c r="J355" s="7"/>
      <c r="K355" s="7"/>
      <c r="L355" s="7"/>
      <c r="M355" s="7"/>
      <c r="N355" s="7"/>
      <c r="O355" s="7"/>
      <c r="P355" s="7"/>
      <c r="Q355" s="7"/>
      <c r="R355" s="7"/>
      <c r="S355" s="7"/>
      <c r="T355" s="7"/>
      <c r="U355" s="7"/>
      <c r="V355" s="7"/>
      <c r="W355" s="7"/>
    </row>
    <row r="356" spans="1:23" x14ac:dyDescent="0.3">
      <c r="A356" s="5"/>
      <c r="B356" s="7"/>
      <c r="C356" s="7"/>
      <c r="D356" s="7"/>
      <c r="E356" s="7"/>
      <c r="F356" s="7"/>
      <c r="G356" s="7"/>
      <c r="H356" s="7"/>
      <c r="I356" s="7"/>
      <c r="J356" s="7"/>
      <c r="K356" s="7"/>
      <c r="L356" s="7"/>
      <c r="M356" s="7"/>
      <c r="N356" s="7"/>
      <c r="O356" s="7"/>
      <c r="P356" s="7"/>
      <c r="Q356" s="7"/>
      <c r="R356" s="7"/>
      <c r="S356" s="7"/>
      <c r="T356" s="7"/>
      <c r="U356" s="7"/>
      <c r="V356" s="7"/>
      <c r="W356" s="7"/>
    </row>
    <row r="357" spans="1:23" x14ac:dyDescent="0.3">
      <c r="A357" s="5"/>
      <c r="B357" s="7"/>
      <c r="C357" s="7"/>
      <c r="D357" s="7"/>
      <c r="E357" s="7"/>
      <c r="F357" s="7"/>
      <c r="G357" s="7"/>
      <c r="H357" s="7"/>
      <c r="I357" s="7"/>
      <c r="J357" s="7"/>
      <c r="K357" s="7"/>
      <c r="L357" s="7"/>
      <c r="M357" s="7"/>
      <c r="N357" s="7"/>
      <c r="O357" s="7"/>
      <c r="P357" s="7"/>
      <c r="Q357" s="7"/>
      <c r="R357" s="7"/>
      <c r="S357" s="7"/>
      <c r="T357" s="7"/>
      <c r="U357" s="7"/>
      <c r="V357" s="7"/>
      <c r="W357" s="7"/>
    </row>
    <row r="358" spans="1:23" x14ac:dyDescent="0.3">
      <c r="A358" s="5"/>
      <c r="B358" s="7"/>
      <c r="C358" s="7"/>
      <c r="D358" s="7"/>
      <c r="E358" s="7"/>
      <c r="F358" s="7"/>
      <c r="G358" s="7"/>
      <c r="H358" s="7"/>
      <c r="I358" s="7"/>
      <c r="J358" s="7"/>
      <c r="K358" s="7"/>
      <c r="L358" s="7"/>
      <c r="M358" s="7"/>
      <c r="N358" s="7"/>
      <c r="O358" s="7"/>
      <c r="P358" s="7"/>
      <c r="Q358" s="7"/>
      <c r="R358" s="7"/>
      <c r="S358" s="7"/>
      <c r="T358" s="7"/>
      <c r="U358" s="7"/>
      <c r="V358" s="7"/>
      <c r="W358" s="7"/>
    </row>
    <row r="359" spans="1:23" x14ac:dyDescent="0.3">
      <c r="A359" s="5"/>
      <c r="B359" s="7"/>
      <c r="C359" s="7"/>
      <c r="D359" s="7"/>
      <c r="E359" s="7"/>
      <c r="F359" s="7"/>
      <c r="G359" s="7"/>
      <c r="H359" s="7"/>
      <c r="I359" s="7"/>
      <c r="J359" s="7"/>
      <c r="K359" s="7"/>
      <c r="L359" s="7"/>
      <c r="M359" s="7"/>
      <c r="N359" s="7"/>
      <c r="O359" s="7"/>
      <c r="P359" s="7"/>
      <c r="Q359" s="7"/>
      <c r="R359" s="7"/>
      <c r="S359" s="7"/>
      <c r="T359" s="7"/>
      <c r="U359" s="7"/>
      <c r="V359" s="7"/>
      <c r="W359" s="7"/>
    </row>
    <row r="360" spans="1:23" x14ac:dyDescent="0.3">
      <c r="A360" s="5"/>
      <c r="B360" s="7"/>
      <c r="C360" s="7"/>
      <c r="D360" s="7"/>
      <c r="E360" s="7"/>
      <c r="F360" s="7"/>
      <c r="G360" s="7"/>
      <c r="H360" s="7"/>
      <c r="I360" s="7"/>
      <c r="J360" s="7"/>
      <c r="K360" s="7"/>
      <c r="L360" s="7"/>
      <c r="M360" s="7"/>
      <c r="N360" s="7"/>
      <c r="O360" s="7"/>
      <c r="P360" s="7"/>
      <c r="Q360" s="7"/>
      <c r="R360" s="7"/>
      <c r="S360" s="7"/>
      <c r="T360" s="7"/>
      <c r="U360" s="7"/>
      <c r="V360" s="7"/>
      <c r="W360" s="7"/>
    </row>
    <row r="361" spans="1:23" x14ac:dyDescent="0.3">
      <c r="A361" s="5"/>
      <c r="B361" s="7"/>
      <c r="C361" s="7"/>
      <c r="D361" s="7"/>
      <c r="E361" s="7"/>
      <c r="F361" s="7"/>
      <c r="G361" s="7"/>
      <c r="H361" s="7"/>
      <c r="I361" s="7"/>
      <c r="J361" s="7"/>
      <c r="K361" s="7"/>
      <c r="L361" s="7"/>
      <c r="M361" s="7"/>
      <c r="N361" s="7"/>
      <c r="O361" s="7"/>
      <c r="P361" s="7"/>
      <c r="Q361" s="7"/>
      <c r="R361" s="7"/>
      <c r="S361" s="7"/>
      <c r="T361" s="7"/>
      <c r="U361" s="7"/>
      <c r="V361" s="7"/>
      <c r="W361" s="7"/>
    </row>
    <row r="362" spans="1:23" x14ac:dyDescent="0.3">
      <c r="A362" s="5"/>
      <c r="B362" s="7"/>
      <c r="C362" s="7"/>
      <c r="D362" s="7"/>
      <c r="E362" s="7"/>
      <c r="F362" s="7"/>
      <c r="G362" s="7"/>
      <c r="H362" s="7"/>
      <c r="I362" s="7"/>
      <c r="J362" s="7"/>
      <c r="K362" s="7"/>
      <c r="L362" s="7"/>
      <c r="M362" s="7"/>
      <c r="N362" s="7"/>
      <c r="O362" s="7"/>
      <c r="P362" s="7"/>
      <c r="Q362" s="7"/>
      <c r="R362" s="7"/>
      <c r="S362" s="7"/>
      <c r="T362" s="7"/>
      <c r="U362" s="7"/>
      <c r="V362" s="7"/>
      <c r="W362" s="7"/>
    </row>
    <row r="363" spans="1:23" x14ac:dyDescent="0.3">
      <c r="A363" s="5"/>
      <c r="B363" s="7"/>
      <c r="C363" s="7"/>
      <c r="D363" s="7"/>
      <c r="E363" s="7"/>
      <c r="F363" s="7"/>
      <c r="G363" s="7"/>
      <c r="H363" s="7"/>
      <c r="I363" s="7"/>
      <c r="J363" s="7"/>
      <c r="K363" s="7"/>
      <c r="L363" s="7"/>
      <c r="M363" s="7"/>
      <c r="N363" s="7"/>
      <c r="O363" s="7"/>
      <c r="P363" s="7"/>
      <c r="Q363" s="7"/>
      <c r="R363" s="7"/>
      <c r="S363" s="7"/>
      <c r="T363" s="7"/>
      <c r="U363" s="7"/>
      <c r="V363" s="7"/>
      <c r="W363" s="7"/>
    </row>
    <row r="364" spans="1:23" x14ac:dyDescent="0.3">
      <c r="A364" s="5"/>
      <c r="B364" s="7"/>
      <c r="C364" s="7"/>
      <c r="D364" s="7"/>
      <c r="E364" s="7"/>
      <c r="F364" s="7"/>
      <c r="G364" s="7"/>
      <c r="H364" s="7"/>
      <c r="I364" s="7"/>
      <c r="J364" s="7"/>
      <c r="K364" s="7"/>
      <c r="L364" s="7"/>
      <c r="M364" s="7"/>
      <c r="N364" s="7"/>
      <c r="O364" s="7"/>
      <c r="P364" s="7"/>
      <c r="Q364" s="7"/>
      <c r="R364" s="7"/>
      <c r="S364" s="7"/>
      <c r="T364" s="7"/>
      <c r="U364" s="7"/>
      <c r="V364" s="7"/>
      <c r="W364" s="7"/>
    </row>
    <row r="365" spans="1:23" x14ac:dyDescent="0.3">
      <c r="A365" s="5"/>
      <c r="B365" s="7"/>
      <c r="C365" s="7"/>
      <c r="D365" s="7"/>
      <c r="E365" s="7"/>
      <c r="F365" s="7"/>
      <c r="G365" s="7"/>
      <c r="H365" s="7"/>
      <c r="I365" s="7"/>
      <c r="J365" s="7"/>
      <c r="K365" s="7"/>
      <c r="L365" s="7"/>
      <c r="M365" s="7"/>
      <c r="N365" s="7"/>
      <c r="O365" s="7"/>
      <c r="P365" s="7"/>
      <c r="Q365" s="7"/>
      <c r="R365" s="7"/>
      <c r="S365" s="7"/>
      <c r="T365" s="7"/>
      <c r="U365" s="7"/>
      <c r="V365" s="7"/>
      <c r="W365" s="7"/>
    </row>
    <row r="366" spans="1:23" x14ac:dyDescent="0.3">
      <c r="A366" s="5"/>
      <c r="B366" s="7"/>
      <c r="C366" s="7"/>
      <c r="D366" s="7"/>
      <c r="E366" s="7"/>
      <c r="F366" s="7"/>
      <c r="G366" s="7"/>
      <c r="H366" s="7"/>
      <c r="I366" s="7"/>
      <c r="J366" s="7"/>
      <c r="K366" s="7"/>
      <c r="L366" s="7"/>
      <c r="M366" s="7"/>
      <c r="N366" s="7"/>
      <c r="O366" s="7"/>
      <c r="P366" s="7"/>
      <c r="Q366" s="7"/>
      <c r="R366" s="7"/>
      <c r="S366" s="7"/>
      <c r="T366" s="7"/>
      <c r="U366" s="7"/>
      <c r="V366" s="7"/>
      <c r="W366" s="7"/>
    </row>
    <row r="367" spans="1:23" x14ac:dyDescent="0.3">
      <c r="A367" s="5"/>
      <c r="B367" s="7"/>
      <c r="C367" s="7"/>
      <c r="D367" s="7"/>
      <c r="E367" s="7"/>
      <c r="F367" s="7"/>
      <c r="G367" s="7"/>
      <c r="H367" s="7"/>
      <c r="I367" s="7"/>
      <c r="J367" s="7"/>
      <c r="K367" s="7"/>
      <c r="L367" s="7"/>
      <c r="M367" s="7"/>
      <c r="N367" s="7"/>
      <c r="O367" s="7"/>
      <c r="P367" s="7"/>
      <c r="Q367" s="7"/>
      <c r="R367" s="7"/>
      <c r="S367" s="7"/>
      <c r="T367" s="7"/>
      <c r="U367" s="7"/>
      <c r="V367" s="7"/>
      <c r="W367" s="7"/>
    </row>
    <row r="368" spans="1:23" x14ac:dyDescent="0.3">
      <c r="A368" s="5"/>
      <c r="B368" s="7"/>
      <c r="C368" s="7"/>
      <c r="D368" s="7"/>
      <c r="E368" s="7"/>
      <c r="F368" s="7"/>
      <c r="G368" s="7"/>
      <c r="H368" s="7"/>
      <c r="I368" s="7"/>
      <c r="J368" s="7"/>
      <c r="K368" s="7"/>
      <c r="L368" s="7"/>
      <c r="M368" s="7"/>
      <c r="N368" s="7"/>
      <c r="O368" s="7"/>
      <c r="P368" s="7"/>
      <c r="Q368" s="7"/>
      <c r="R368" s="7"/>
      <c r="S368" s="7"/>
      <c r="T368" s="7"/>
      <c r="U368" s="7"/>
      <c r="V368" s="7"/>
      <c r="W368" s="7"/>
    </row>
    <row r="369" spans="1:23" x14ac:dyDescent="0.3">
      <c r="A369" s="5"/>
      <c r="B369" s="7"/>
      <c r="C369" s="7"/>
      <c r="D369" s="7"/>
      <c r="E369" s="7"/>
      <c r="F369" s="7"/>
      <c r="G369" s="7"/>
      <c r="H369" s="7"/>
      <c r="I369" s="7"/>
      <c r="J369" s="7"/>
      <c r="K369" s="7"/>
      <c r="L369" s="7"/>
      <c r="M369" s="7"/>
      <c r="N369" s="7"/>
      <c r="O369" s="7"/>
      <c r="P369" s="7"/>
      <c r="Q369" s="7"/>
      <c r="R369" s="7"/>
      <c r="S369" s="7"/>
      <c r="T369" s="7"/>
      <c r="U369" s="7"/>
      <c r="V369" s="7"/>
      <c r="W369" s="7"/>
    </row>
    <row r="370" spans="1:23" x14ac:dyDescent="0.3">
      <c r="A370" s="5"/>
      <c r="B370" s="7"/>
      <c r="C370" s="7"/>
      <c r="D370" s="7"/>
      <c r="E370" s="7"/>
      <c r="F370" s="7"/>
      <c r="G370" s="7"/>
      <c r="H370" s="7"/>
      <c r="I370" s="7"/>
      <c r="J370" s="7"/>
      <c r="K370" s="7"/>
      <c r="L370" s="7"/>
      <c r="M370" s="7"/>
      <c r="N370" s="7"/>
      <c r="O370" s="7"/>
      <c r="P370" s="7"/>
      <c r="Q370" s="7"/>
      <c r="R370" s="7"/>
      <c r="S370" s="7"/>
      <c r="T370" s="7"/>
      <c r="U370" s="7"/>
      <c r="V370" s="7"/>
      <c r="W370" s="7"/>
    </row>
    <row r="371" spans="1:23" x14ac:dyDescent="0.3">
      <c r="A371" s="5"/>
      <c r="B371" s="7"/>
      <c r="C371" s="7"/>
      <c r="D371" s="7"/>
      <c r="E371" s="7"/>
      <c r="F371" s="7"/>
      <c r="G371" s="7"/>
      <c r="H371" s="7"/>
      <c r="I371" s="7"/>
      <c r="J371" s="7"/>
      <c r="K371" s="7"/>
      <c r="L371" s="7"/>
      <c r="M371" s="7"/>
      <c r="N371" s="7"/>
      <c r="O371" s="7"/>
      <c r="P371" s="7"/>
      <c r="Q371" s="7"/>
      <c r="R371" s="7"/>
      <c r="S371" s="7"/>
      <c r="T371" s="7"/>
      <c r="U371" s="7"/>
      <c r="V371" s="7"/>
      <c r="W371" s="7"/>
    </row>
    <row r="372" spans="1:23" x14ac:dyDescent="0.3">
      <c r="A372" s="5"/>
      <c r="B372" s="7"/>
      <c r="C372" s="7"/>
      <c r="D372" s="7"/>
      <c r="E372" s="7"/>
      <c r="F372" s="7"/>
      <c r="G372" s="7"/>
      <c r="H372" s="7"/>
      <c r="I372" s="7"/>
      <c r="J372" s="7"/>
      <c r="K372" s="7"/>
      <c r="L372" s="7"/>
      <c r="M372" s="7"/>
      <c r="N372" s="7"/>
      <c r="O372" s="7"/>
      <c r="P372" s="7"/>
      <c r="Q372" s="7"/>
      <c r="R372" s="7"/>
      <c r="S372" s="7"/>
      <c r="T372" s="7"/>
      <c r="U372" s="7"/>
      <c r="V372" s="7"/>
      <c r="W372" s="7"/>
    </row>
    <row r="373" spans="1:23" x14ac:dyDescent="0.3">
      <c r="A373" s="5"/>
      <c r="B373" s="7"/>
      <c r="C373" s="7"/>
      <c r="D373" s="7"/>
      <c r="E373" s="7"/>
      <c r="F373" s="7"/>
      <c r="G373" s="7"/>
      <c r="H373" s="7"/>
      <c r="I373" s="7"/>
      <c r="J373" s="7"/>
      <c r="K373" s="7"/>
      <c r="L373" s="7"/>
      <c r="M373" s="7"/>
      <c r="N373" s="7"/>
      <c r="O373" s="7"/>
      <c r="P373" s="7"/>
      <c r="Q373" s="7"/>
      <c r="R373" s="7"/>
      <c r="S373" s="7"/>
      <c r="T373" s="7"/>
      <c r="U373" s="7"/>
      <c r="V373" s="7"/>
      <c r="W373" s="7"/>
    </row>
    <row r="374" spans="1:23" x14ac:dyDescent="0.3">
      <c r="A374" s="5"/>
      <c r="B374" s="7"/>
      <c r="C374" s="7"/>
      <c r="D374" s="7"/>
      <c r="E374" s="7"/>
      <c r="F374" s="7"/>
      <c r="G374" s="7"/>
      <c r="H374" s="7"/>
      <c r="I374" s="7"/>
      <c r="J374" s="7"/>
      <c r="K374" s="7"/>
      <c r="L374" s="7"/>
      <c r="M374" s="7"/>
      <c r="N374" s="7"/>
      <c r="O374" s="7"/>
      <c r="P374" s="7"/>
      <c r="Q374" s="7"/>
      <c r="R374" s="7"/>
      <c r="S374" s="7"/>
      <c r="T374" s="7"/>
      <c r="U374" s="7"/>
      <c r="V374" s="7"/>
      <c r="W374" s="7"/>
    </row>
    <row r="375" spans="1:23" x14ac:dyDescent="0.3">
      <c r="A375" s="5"/>
      <c r="B375" s="7"/>
      <c r="C375" s="7"/>
      <c r="D375" s="7"/>
      <c r="E375" s="7"/>
      <c r="F375" s="7"/>
      <c r="G375" s="7"/>
      <c r="H375" s="7"/>
      <c r="I375" s="7"/>
      <c r="J375" s="7"/>
      <c r="K375" s="7"/>
      <c r="L375" s="7"/>
      <c r="M375" s="7"/>
      <c r="N375" s="7"/>
      <c r="O375" s="7"/>
      <c r="P375" s="7"/>
      <c r="Q375" s="7"/>
      <c r="R375" s="7"/>
      <c r="S375" s="7"/>
      <c r="T375" s="7"/>
      <c r="U375" s="7"/>
      <c r="V375" s="7"/>
      <c r="W375" s="7"/>
    </row>
    <row r="376" spans="1:23" x14ac:dyDescent="0.3">
      <c r="A376" s="5"/>
      <c r="B376" s="7"/>
      <c r="C376" s="7"/>
      <c r="D376" s="7"/>
      <c r="E376" s="7"/>
      <c r="F376" s="7"/>
      <c r="G376" s="7"/>
      <c r="H376" s="7"/>
      <c r="I376" s="7"/>
      <c r="J376" s="7"/>
      <c r="K376" s="7"/>
      <c r="L376" s="7"/>
      <c r="M376" s="7"/>
      <c r="N376" s="7"/>
      <c r="O376" s="7"/>
      <c r="P376" s="7"/>
      <c r="Q376" s="7"/>
      <c r="R376" s="7"/>
      <c r="S376" s="7"/>
      <c r="T376" s="7"/>
      <c r="U376" s="7"/>
      <c r="V376" s="7"/>
      <c r="W376" s="7"/>
    </row>
    <row r="377" spans="1:23" x14ac:dyDescent="0.3">
      <c r="A377" s="5"/>
      <c r="B377" s="7"/>
      <c r="C377" s="7"/>
      <c r="D377" s="7"/>
      <c r="E377" s="7"/>
      <c r="F377" s="7"/>
      <c r="G377" s="7"/>
      <c r="H377" s="7"/>
      <c r="I377" s="7"/>
      <c r="J377" s="7"/>
      <c r="K377" s="7"/>
      <c r="L377" s="7"/>
      <c r="M377" s="7"/>
      <c r="N377" s="7"/>
      <c r="O377" s="7"/>
      <c r="P377" s="7"/>
      <c r="Q377" s="7"/>
      <c r="R377" s="7"/>
      <c r="S377" s="7"/>
      <c r="T377" s="7"/>
      <c r="U377" s="7"/>
      <c r="V377" s="7"/>
      <c r="W377" s="7"/>
    </row>
    <row r="378" spans="1:23" x14ac:dyDescent="0.3">
      <c r="A378" s="5"/>
      <c r="B378" s="7"/>
      <c r="C378" s="7"/>
      <c r="D378" s="7"/>
      <c r="E378" s="7"/>
      <c r="F378" s="7"/>
      <c r="G378" s="7"/>
      <c r="H378" s="7"/>
      <c r="I378" s="7"/>
      <c r="J378" s="7"/>
      <c r="K378" s="7"/>
      <c r="L378" s="7"/>
      <c r="M378" s="7"/>
      <c r="N378" s="7"/>
      <c r="O378" s="7"/>
      <c r="P378" s="7"/>
      <c r="Q378" s="7"/>
      <c r="R378" s="7"/>
      <c r="S378" s="7"/>
      <c r="T378" s="7"/>
      <c r="U378" s="7"/>
      <c r="V378" s="7"/>
      <c r="W378" s="7"/>
    </row>
    <row r="379" spans="1:23" x14ac:dyDescent="0.3">
      <c r="A379" s="5"/>
      <c r="B379" s="7"/>
      <c r="C379" s="7"/>
      <c r="D379" s="7"/>
      <c r="E379" s="7"/>
      <c r="F379" s="7"/>
      <c r="G379" s="7"/>
      <c r="H379" s="7"/>
      <c r="I379" s="7"/>
      <c r="J379" s="7"/>
      <c r="K379" s="7"/>
      <c r="L379" s="7"/>
      <c r="M379" s="7"/>
      <c r="N379" s="7"/>
      <c r="O379" s="7"/>
      <c r="P379" s="7"/>
      <c r="Q379" s="7"/>
      <c r="R379" s="7"/>
      <c r="S379" s="7"/>
      <c r="T379" s="7"/>
      <c r="U379" s="7"/>
      <c r="V379" s="7"/>
      <c r="W379" s="7"/>
    </row>
    <row r="380" spans="1:23" x14ac:dyDescent="0.3">
      <c r="A380" s="5"/>
      <c r="B380" s="7"/>
      <c r="C380" s="7"/>
      <c r="D380" s="7"/>
      <c r="E380" s="7"/>
      <c r="F380" s="7"/>
      <c r="G380" s="7"/>
      <c r="H380" s="7"/>
      <c r="I380" s="7"/>
      <c r="J380" s="7"/>
      <c r="K380" s="7"/>
      <c r="L380" s="7"/>
      <c r="M380" s="7"/>
      <c r="N380" s="7"/>
      <c r="O380" s="7"/>
      <c r="P380" s="7"/>
      <c r="Q380" s="7"/>
      <c r="R380" s="7"/>
      <c r="S380" s="7"/>
      <c r="T380" s="7"/>
      <c r="U380" s="7"/>
      <c r="V380" s="7"/>
      <c r="W380" s="7"/>
    </row>
    <row r="381" spans="1:23" x14ac:dyDescent="0.3">
      <c r="A381" s="5"/>
      <c r="B381" s="7"/>
      <c r="C381" s="7"/>
      <c r="D381" s="7"/>
      <c r="E381" s="7"/>
      <c r="F381" s="7"/>
      <c r="G381" s="7"/>
      <c r="H381" s="7"/>
      <c r="I381" s="7"/>
      <c r="J381" s="7"/>
      <c r="K381" s="7"/>
      <c r="L381" s="7"/>
      <c r="M381" s="7"/>
      <c r="N381" s="7"/>
      <c r="O381" s="7"/>
      <c r="P381" s="7"/>
      <c r="Q381" s="7"/>
      <c r="R381" s="7"/>
      <c r="S381" s="7"/>
      <c r="T381" s="7"/>
      <c r="U381" s="7"/>
      <c r="V381" s="7"/>
      <c r="W381" s="7"/>
    </row>
    <row r="382" spans="1:23" x14ac:dyDescent="0.3">
      <c r="A382" s="5"/>
      <c r="B382" s="7"/>
      <c r="C382" s="7"/>
      <c r="D382" s="7"/>
      <c r="E382" s="7"/>
      <c r="F382" s="7"/>
      <c r="G382" s="7"/>
      <c r="H382" s="7"/>
      <c r="I382" s="7"/>
      <c r="J382" s="7"/>
      <c r="K382" s="7"/>
      <c r="L382" s="7"/>
      <c r="M382" s="7"/>
      <c r="N382" s="7"/>
      <c r="O382" s="7"/>
      <c r="P382" s="7"/>
      <c r="Q382" s="7"/>
      <c r="R382" s="7"/>
      <c r="S382" s="7"/>
      <c r="T382" s="7"/>
      <c r="U382" s="7"/>
      <c r="V382" s="7"/>
      <c r="W382" s="7"/>
    </row>
    <row r="383" spans="1:23" x14ac:dyDescent="0.3">
      <c r="A383" s="5"/>
      <c r="B383" s="7"/>
      <c r="C383" s="7"/>
      <c r="D383" s="7"/>
      <c r="E383" s="7"/>
      <c r="F383" s="7"/>
      <c r="G383" s="7"/>
      <c r="H383" s="7"/>
      <c r="I383" s="7"/>
      <c r="J383" s="7"/>
      <c r="K383" s="7"/>
      <c r="L383" s="7"/>
      <c r="M383" s="7"/>
      <c r="N383" s="7"/>
      <c r="O383" s="7"/>
      <c r="P383" s="7"/>
      <c r="Q383" s="7"/>
      <c r="R383" s="7"/>
      <c r="S383" s="7"/>
      <c r="T383" s="7"/>
      <c r="U383" s="7"/>
      <c r="V383" s="7"/>
      <c r="W383" s="7"/>
    </row>
    <row r="384" spans="1:23" x14ac:dyDescent="0.3">
      <c r="A384" s="5"/>
      <c r="B384" s="7"/>
      <c r="C384" s="7"/>
      <c r="D384" s="7"/>
      <c r="E384" s="7"/>
      <c r="F384" s="7"/>
      <c r="G384" s="7"/>
      <c r="H384" s="7"/>
      <c r="I384" s="7"/>
      <c r="J384" s="7"/>
      <c r="K384" s="7"/>
      <c r="L384" s="7"/>
      <c r="M384" s="7"/>
      <c r="N384" s="7"/>
      <c r="O384" s="7"/>
      <c r="P384" s="7"/>
      <c r="Q384" s="7"/>
      <c r="R384" s="7"/>
      <c r="S384" s="7"/>
      <c r="T384" s="7"/>
      <c r="U384" s="7"/>
      <c r="V384" s="7"/>
      <c r="W384" s="7"/>
    </row>
    <row r="385" spans="1:23" x14ac:dyDescent="0.3">
      <c r="A385" s="5"/>
      <c r="B385" s="7"/>
      <c r="C385" s="7"/>
      <c r="D385" s="7"/>
      <c r="E385" s="7"/>
      <c r="F385" s="7"/>
      <c r="G385" s="7"/>
      <c r="H385" s="7"/>
      <c r="I385" s="7"/>
      <c r="J385" s="7"/>
      <c r="K385" s="7"/>
      <c r="L385" s="7"/>
      <c r="M385" s="7"/>
      <c r="N385" s="7"/>
      <c r="O385" s="7"/>
      <c r="P385" s="7"/>
      <c r="Q385" s="7"/>
      <c r="R385" s="7"/>
      <c r="S385" s="7"/>
      <c r="T385" s="7"/>
      <c r="U385" s="7"/>
      <c r="V385" s="7"/>
      <c r="W385" s="7"/>
    </row>
    <row r="386" spans="1:23" x14ac:dyDescent="0.3">
      <c r="A386" s="5"/>
      <c r="B386" s="7"/>
      <c r="C386" s="7"/>
      <c r="D386" s="7"/>
      <c r="E386" s="7"/>
      <c r="F386" s="7"/>
      <c r="G386" s="7"/>
      <c r="H386" s="7"/>
      <c r="I386" s="7"/>
      <c r="J386" s="7"/>
      <c r="K386" s="7"/>
      <c r="L386" s="7"/>
      <c r="M386" s="7"/>
      <c r="N386" s="7"/>
      <c r="O386" s="7"/>
      <c r="P386" s="7"/>
      <c r="Q386" s="7"/>
      <c r="R386" s="7"/>
      <c r="S386" s="7"/>
      <c r="T386" s="7"/>
      <c r="U386" s="7"/>
      <c r="V386" s="7"/>
      <c r="W386" s="7"/>
    </row>
    <row r="387" spans="1:23" x14ac:dyDescent="0.3">
      <c r="A387" s="5"/>
      <c r="B387" s="7"/>
      <c r="C387" s="7"/>
      <c r="D387" s="7"/>
      <c r="E387" s="7"/>
      <c r="F387" s="7"/>
      <c r="G387" s="7"/>
      <c r="H387" s="7"/>
      <c r="I387" s="7"/>
      <c r="J387" s="7"/>
      <c r="K387" s="7"/>
      <c r="L387" s="7"/>
      <c r="M387" s="7"/>
      <c r="N387" s="7"/>
      <c r="O387" s="7"/>
      <c r="P387" s="7"/>
      <c r="Q387" s="7"/>
      <c r="R387" s="7"/>
      <c r="S387" s="7"/>
      <c r="T387" s="7"/>
      <c r="U387" s="7"/>
      <c r="V387" s="7"/>
      <c r="W387" s="7"/>
    </row>
    <row r="388" spans="1:23" x14ac:dyDescent="0.3">
      <c r="A388" s="5"/>
      <c r="B388" s="7"/>
      <c r="C388" s="7"/>
      <c r="D388" s="7"/>
      <c r="E388" s="7"/>
      <c r="F388" s="7"/>
      <c r="G388" s="7"/>
      <c r="H388" s="7"/>
      <c r="I388" s="7"/>
      <c r="J388" s="7"/>
      <c r="K388" s="7"/>
      <c r="L388" s="7"/>
      <c r="M388" s="7"/>
      <c r="N388" s="7"/>
      <c r="O388" s="7"/>
      <c r="P388" s="7"/>
      <c r="Q388" s="7"/>
      <c r="R388" s="7"/>
      <c r="S388" s="7"/>
      <c r="T388" s="7"/>
      <c r="U388" s="7"/>
      <c r="V388" s="7"/>
      <c r="W388" s="7"/>
    </row>
    <row r="389" spans="1:23" x14ac:dyDescent="0.3">
      <c r="A389" s="5"/>
      <c r="B389" s="7"/>
      <c r="C389" s="7"/>
      <c r="D389" s="7"/>
      <c r="E389" s="7"/>
      <c r="F389" s="7"/>
      <c r="G389" s="7"/>
      <c r="H389" s="7"/>
      <c r="I389" s="7"/>
      <c r="J389" s="7"/>
      <c r="K389" s="7"/>
      <c r="L389" s="7"/>
      <c r="M389" s="7"/>
      <c r="N389" s="7"/>
      <c r="O389" s="7"/>
      <c r="P389" s="7"/>
      <c r="Q389" s="7"/>
      <c r="R389" s="7"/>
      <c r="S389" s="7"/>
      <c r="T389" s="7"/>
      <c r="U389" s="7"/>
      <c r="V389" s="7"/>
      <c r="W389" s="7"/>
    </row>
    <row r="390" spans="1:23" x14ac:dyDescent="0.3">
      <c r="A390" s="5"/>
      <c r="B390" s="7"/>
      <c r="C390" s="7"/>
      <c r="D390" s="7"/>
      <c r="E390" s="7"/>
      <c r="F390" s="7"/>
      <c r="G390" s="7"/>
      <c r="H390" s="7"/>
      <c r="I390" s="7"/>
      <c r="J390" s="7"/>
      <c r="K390" s="7"/>
      <c r="L390" s="7"/>
      <c r="M390" s="7"/>
      <c r="N390" s="7"/>
      <c r="O390" s="7"/>
      <c r="P390" s="7"/>
      <c r="Q390" s="7"/>
      <c r="R390" s="7"/>
      <c r="S390" s="7"/>
      <c r="T390" s="7"/>
      <c r="U390" s="7"/>
      <c r="V390" s="7"/>
      <c r="W390" s="7"/>
    </row>
    <row r="391" spans="1:23" x14ac:dyDescent="0.3">
      <c r="A391" s="5"/>
      <c r="B391" s="7"/>
      <c r="C391" s="7"/>
      <c r="D391" s="7"/>
      <c r="E391" s="7"/>
      <c r="F391" s="7"/>
      <c r="G391" s="7"/>
      <c r="H391" s="7"/>
      <c r="I391" s="7"/>
      <c r="J391" s="7"/>
      <c r="K391" s="7"/>
      <c r="L391" s="7"/>
      <c r="M391" s="7"/>
      <c r="N391" s="7"/>
      <c r="O391" s="7"/>
      <c r="P391" s="7"/>
      <c r="Q391" s="7"/>
      <c r="R391" s="7"/>
      <c r="S391" s="7"/>
      <c r="T391" s="7"/>
      <c r="U391" s="7"/>
      <c r="V391" s="7"/>
      <c r="W391" s="7"/>
    </row>
    <row r="392" spans="1:23" x14ac:dyDescent="0.3">
      <c r="A392" s="5"/>
      <c r="B392" s="7"/>
      <c r="C392" s="7"/>
      <c r="D392" s="7"/>
      <c r="E392" s="7"/>
      <c r="F392" s="7"/>
      <c r="G392" s="7"/>
      <c r="H392" s="7"/>
      <c r="I392" s="7"/>
      <c r="J392" s="7"/>
      <c r="K392" s="7"/>
      <c r="L392" s="7"/>
      <c r="M392" s="7"/>
      <c r="N392" s="7"/>
      <c r="O392" s="7"/>
      <c r="P392" s="7"/>
      <c r="Q392" s="7"/>
      <c r="R392" s="7"/>
      <c r="S392" s="7"/>
      <c r="T392" s="7"/>
      <c r="U392" s="7"/>
      <c r="V392" s="7"/>
      <c r="W392" s="7"/>
    </row>
    <row r="393" spans="1:23" x14ac:dyDescent="0.3">
      <c r="A393" s="5"/>
      <c r="B393" s="7"/>
      <c r="C393" s="7"/>
      <c r="D393" s="7"/>
      <c r="E393" s="7"/>
      <c r="F393" s="7"/>
      <c r="G393" s="7"/>
      <c r="H393" s="7"/>
      <c r="I393" s="7"/>
      <c r="J393" s="7"/>
      <c r="K393" s="7"/>
      <c r="L393" s="7"/>
      <c r="M393" s="7"/>
      <c r="N393" s="7"/>
      <c r="O393" s="7"/>
      <c r="P393" s="7"/>
      <c r="Q393" s="7"/>
      <c r="R393" s="7"/>
      <c r="S393" s="7"/>
      <c r="T393" s="7"/>
      <c r="U393" s="7"/>
      <c r="V393" s="7"/>
      <c r="W393" s="7"/>
    </row>
    <row r="394" spans="1:23" x14ac:dyDescent="0.3">
      <c r="A394" s="5"/>
      <c r="B394" s="7"/>
      <c r="C394" s="7"/>
      <c r="D394" s="7"/>
      <c r="E394" s="7"/>
      <c r="F394" s="7"/>
      <c r="G394" s="7"/>
      <c r="H394" s="7"/>
      <c r="I394" s="7"/>
      <c r="J394" s="7"/>
      <c r="K394" s="7"/>
      <c r="L394" s="7"/>
      <c r="M394" s="7"/>
      <c r="N394" s="7"/>
      <c r="O394" s="7"/>
      <c r="P394" s="7"/>
      <c r="Q394" s="7"/>
      <c r="R394" s="7"/>
      <c r="S394" s="7"/>
      <c r="T394" s="7"/>
      <c r="U394" s="7"/>
      <c r="V394" s="7"/>
      <c r="W394" s="7"/>
    </row>
    <row r="395" spans="1:23" x14ac:dyDescent="0.3">
      <c r="A395" s="5"/>
      <c r="B395" s="7"/>
      <c r="C395" s="7"/>
      <c r="D395" s="7"/>
      <c r="E395" s="7"/>
      <c r="F395" s="7"/>
      <c r="G395" s="7"/>
      <c r="H395" s="7"/>
      <c r="I395" s="7"/>
      <c r="J395" s="7"/>
      <c r="K395" s="7"/>
      <c r="L395" s="7"/>
      <c r="M395" s="7"/>
      <c r="N395" s="7"/>
      <c r="O395" s="7"/>
      <c r="P395" s="7"/>
      <c r="Q395" s="7"/>
      <c r="R395" s="7"/>
      <c r="S395" s="7"/>
      <c r="T395" s="7"/>
      <c r="U395" s="7"/>
      <c r="V395" s="7"/>
      <c r="W395" s="7"/>
    </row>
    <row r="396" spans="1:23" x14ac:dyDescent="0.3">
      <c r="A396" s="5"/>
      <c r="B396" s="7"/>
      <c r="C396" s="7"/>
      <c r="D396" s="7"/>
      <c r="E396" s="7"/>
      <c r="F396" s="7"/>
      <c r="G396" s="7"/>
      <c r="H396" s="7"/>
      <c r="I396" s="7"/>
      <c r="J396" s="7"/>
      <c r="K396" s="7"/>
      <c r="L396" s="7"/>
      <c r="M396" s="7"/>
      <c r="N396" s="7"/>
      <c r="O396" s="7"/>
      <c r="P396" s="7"/>
      <c r="Q396" s="7"/>
      <c r="R396" s="7"/>
      <c r="S396" s="7"/>
      <c r="T396" s="7"/>
      <c r="U396" s="7"/>
      <c r="V396" s="7"/>
      <c r="W396" s="7"/>
    </row>
    <row r="397" spans="1:23" x14ac:dyDescent="0.3">
      <c r="A397" s="5"/>
      <c r="B397" s="7"/>
      <c r="C397" s="7"/>
      <c r="D397" s="7"/>
      <c r="E397" s="7"/>
      <c r="F397" s="7"/>
      <c r="G397" s="7"/>
      <c r="H397" s="7"/>
      <c r="I397" s="7"/>
      <c r="J397" s="7"/>
      <c r="K397" s="7"/>
      <c r="L397" s="7"/>
      <c r="M397" s="7"/>
      <c r="N397" s="7"/>
      <c r="O397" s="7"/>
      <c r="P397" s="7"/>
      <c r="Q397" s="7"/>
      <c r="R397" s="7"/>
      <c r="S397" s="7"/>
      <c r="T397" s="7"/>
      <c r="U397" s="7"/>
      <c r="V397" s="7"/>
      <c r="W397" s="7"/>
    </row>
    <row r="398" spans="1:23" x14ac:dyDescent="0.3">
      <c r="A398" s="5"/>
      <c r="B398" s="7"/>
      <c r="C398" s="7"/>
      <c r="D398" s="7"/>
      <c r="E398" s="7"/>
      <c r="F398" s="7"/>
      <c r="G398" s="7"/>
      <c r="H398" s="7"/>
      <c r="I398" s="7"/>
      <c r="J398" s="7"/>
      <c r="K398" s="7"/>
      <c r="L398" s="7"/>
      <c r="M398" s="7"/>
      <c r="N398" s="7"/>
      <c r="O398" s="7"/>
      <c r="P398" s="7"/>
      <c r="Q398" s="7"/>
      <c r="R398" s="7"/>
      <c r="S398" s="7"/>
      <c r="T398" s="7"/>
      <c r="U398" s="7"/>
      <c r="V398" s="7"/>
      <c r="W398" s="7"/>
    </row>
    <row r="399" spans="1:23" x14ac:dyDescent="0.3">
      <c r="A399" s="5"/>
      <c r="B399" s="7"/>
      <c r="C399" s="7"/>
      <c r="D399" s="7"/>
      <c r="E399" s="7"/>
      <c r="F399" s="7"/>
      <c r="G399" s="7"/>
      <c r="H399" s="7"/>
      <c r="I399" s="7"/>
      <c r="J399" s="7"/>
      <c r="K399" s="7"/>
      <c r="L399" s="7"/>
      <c r="M399" s="7"/>
      <c r="N399" s="7"/>
      <c r="O399" s="7"/>
      <c r="P399" s="7"/>
      <c r="Q399" s="7"/>
      <c r="R399" s="7"/>
      <c r="S399" s="7"/>
      <c r="T399" s="7"/>
      <c r="U399" s="7"/>
      <c r="V399" s="7"/>
      <c r="W399" s="7"/>
    </row>
    <row r="400" spans="1:23" x14ac:dyDescent="0.3">
      <c r="A400" s="5"/>
      <c r="B400" s="7"/>
      <c r="C400" s="7"/>
      <c r="D400" s="7"/>
      <c r="E400" s="7"/>
      <c r="F400" s="7"/>
      <c r="G400" s="7"/>
      <c r="H400" s="7"/>
      <c r="I400" s="7"/>
      <c r="J400" s="7"/>
      <c r="K400" s="7"/>
      <c r="L400" s="7"/>
      <c r="M400" s="7"/>
      <c r="N400" s="7"/>
      <c r="O400" s="7"/>
      <c r="P400" s="7"/>
      <c r="Q400" s="7"/>
      <c r="R400" s="7"/>
      <c r="S400" s="7"/>
      <c r="T400" s="7"/>
      <c r="U400" s="7"/>
      <c r="V400" s="7"/>
      <c r="W400" s="7"/>
    </row>
    <row r="401" spans="1:23" x14ac:dyDescent="0.3">
      <c r="A401" s="5"/>
      <c r="B401" s="7"/>
      <c r="C401" s="7"/>
      <c r="D401" s="7"/>
      <c r="E401" s="7"/>
      <c r="F401" s="7"/>
      <c r="G401" s="7"/>
      <c r="H401" s="7"/>
      <c r="I401" s="7"/>
      <c r="J401" s="7"/>
      <c r="K401" s="7"/>
      <c r="L401" s="7"/>
      <c r="M401" s="7"/>
      <c r="N401" s="7"/>
      <c r="O401" s="7"/>
      <c r="P401" s="7"/>
      <c r="Q401" s="7"/>
      <c r="R401" s="7"/>
      <c r="S401" s="7"/>
      <c r="T401" s="7"/>
      <c r="U401" s="7"/>
      <c r="V401" s="7"/>
      <c r="W401" s="7"/>
    </row>
    <row r="402" spans="1:23" x14ac:dyDescent="0.3">
      <c r="A402" s="5"/>
      <c r="B402" s="7"/>
      <c r="C402" s="7"/>
      <c r="D402" s="7"/>
      <c r="E402" s="7"/>
      <c r="F402" s="7"/>
      <c r="G402" s="7"/>
      <c r="H402" s="7"/>
      <c r="I402" s="7"/>
      <c r="J402" s="7"/>
      <c r="K402" s="7"/>
      <c r="L402" s="7"/>
      <c r="M402" s="7"/>
      <c r="N402" s="7"/>
      <c r="O402" s="7"/>
      <c r="P402" s="7"/>
      <c r="Q402" s="7"/>
      <c r="R402" s="7"/>
      <c r="S402" s="7"/>
      <c r="T402" s="7"/>
      <c r="U402" s="7"/>
      <c r="V402" s="7"/>
      <c r="W402" s="7"/>
    </row>
    <row r="403" spans="1:23" x14ac:dyDescent="0.3">
      <c r="A403" s="5"/>
      <c r="B403" s="7"/>
      <c r="C403" s="7"/>
      <c r="D403" s="7"/>
      <c r="E403" s="7"/>
      <c r="F403" s="7"/>
      <c r="G403" s="7"/>
      <c r="H403" s="7"/>
      <c r="I403" s="7"/>
      <c r="J403" s="7"/>
      <c r="K403" s="7"/>
      <c r="L403" s="7"/>
      <c r="M403" s="7"/>
      <c r="N403" s="7"/>
      <c r="O403" s="7"/>
      <c r="P403" s="7"/>
      <c r="Q403" s="7"/>
      <c r="R403" s="7"/>
      <c r="S403" s="7"/>
      <c r="T403" s="7"/>
      <c r="U403" s="7"/>
      <c r="V403" s="7"/>
      <c r="W403" s="7"/>
    </row>
    <row r="404" spans="1:23" x14ac:dyDescent="0.3">
      <c r="A404" s="5"/>
      <c r="B404" s="7"/>
      <c r="C404" s="7"/>
      <c r="D404" s="7"/>
      <c r="E404" s="7"/>
      <c r="F404" s="7"/>
      <c r="G404" s="7"/>
      <c r="H404" s="7"/>
      <c r="I404" s="7"/>
      <c r="J404" s="7"/>
      <c r="K404" s="7"/>
      <c r="L404" s="7"/>
      <c r="M404" s="7"/>
      <c r="N404" s="7"/>
      <c r="O404" s="7"/>
      <c r="P404" s="7"/>
      <c r="Q404" s="7"/>
      <c r="R404" s="7"/>
      <c r="S404" s="7"/>
      <c r="T404" s="7"/>
      <c r="U404" s="7"/>
      <c r="V404" s="7"/>
      <c r="W404" s="7"/>
    </row>
    <row r="405" spans="1:23" x14ac:dyDescent="0.3">
      <c r="A405" s="5"/>
      <c r="B405" s="7"/>
      <c r="C405" s="7"/>
      <c r="D405" s="7"/>
      <c r="E405" s="7"/>
      <c r="F405" s="7"/>
      <c r="G405" s="7"/>
      <c r="H405" s="7"/>
      <c r="I405" s="7"/>
      <c r="J405" s="7"/>
      <c r="K405" s="7"/>
      <c r="L405" s="7"/>
      <c r="M405" s="7"/>
      <c r="N405" s="7"/>
      <c r="O405" s="7"/>
      <c r="P405" s="7"/>
      <c r="Q405" s="7"/>
      <c r="R405" s="7"/>
      <c r="S405" s="7"/>
      <c r="T405" s="7"/>
      <c r="U405" s="7"/>
      <c r="V405" s="7"/>
      <c r="W405" s="7"/>
    </row>
    <row r="406" spans="1:23" x14ac:dyDescent="0.3">
      <c r="A406" s="5"/>
      <c r="B406" s="7"/>
      <c r="C406" s="7"/>
      <c r="D406" s="7"/>
      <c r="E406" s="7"/>
      <c r="F406" s="7"/>
      <c r="G406" s="7"/>
      <c r="H406" s="7"/>
      <c r="I406" s="7"/>
      <c r="J406" s="7"/>
      <c r="K406" s="7"/>
      <c r="L406" s="7"/>
      <c r="M406" s="7"/>
      <c r="N406" s="7"/>
      <c r="O406" s="7"/>
      <c r="P406" s="7"/>
      <c r="Q406" s="7"/>
      <c r="R406" s="7"/>
      <c r="S406" s="7"/>
      <c r="T406" s="7"/>
      <c r="U406" s="7"/>
      <c r="V406" s="7"/>
      <c r="W406" s="7"/>
    </row>
    <row r="407" spans="1:23" x14ac:dyDescent="0.3">
      <c r="A407" s="5"/>
      <c r="B407" s="7"/>
      <c r="C407" s="7"/>
      <c r="D407" s="7"/>
      <c r="E407" s="7"/>
      <c r="F407" s="7"/>
      <c r="G407" s="7"/>
      <c r="H407" s="7"/>
      <c r="I407" s="7"/>
      <c r="J407" s="7"/>
      <c r="K407" s="7"/>
      <c r="L407" s="7"/>
      <c r="M407" s="7"/>
      <c r="N407" s="7"/>
      <c r="O407" s="7"/>
      <c r="P407" s="7"/>
      <c r="Q407" s="7"/>
      <c r="R407" s="7"/>
      <c r="S407" s="7"/>
      <c r="T407" s="7"/>
      <c r="U407" s="7"/>
      <c r="V407" s="7"/>
      <c r="W407" s="7"/>
    </row>
    <row r="408" spans="1:23" x14ac:dyDescent="0.3">
      <c r="A408" s="5"/>
      <c r="B408" s="7"/>
      <c r="C408" s="7"/>
      <c r="D408" s="7"/>
      <c r="E408" s="7"/>
      <c r="F408" s="7"/>
      <c r="G408" s="7"/>
      <c r="H408" s="7"/>
      <c r="I408" s="7"/>
      <c r="J408" s="7"/>
      <c r="K408" s="7"/>
      <c r="L408" s="7"/>
      <c r="M408" s="7"/>
      <c r="N408" s="7"/>
      <c r="O408" s="7"/>
      <c r="P408" s="7"/>
      <c r="Q408" s="7"/>
      <c r="R408" s="7"/>
      <c r="S408" s="7"/>
      <c r="T408" s="7"/>
      <c r="U408" s="7"/>
      <c r="V408" s="7"/>
      <c r="W408" s="7"/>
    </row>
    <row r="409" spans="1:23" x14ac:dyDescent="0.3">
      <c r="A409" s="5"/>
      <c r="B409" s="7"/>
      <c r="C409" s="7"/>
      <c r="D409" s="7"/>
      <c r="E409" s="7"/>
      <c r="F409" s="7"/>
      <c r="G409" s="7"/>
      <c r="H409" s="7"/>
      <c r="I409" s="7"/>
      <c r="J409" s="7"/>
      <c r="K409" s="7"/>
      <c r="L409" s="7"/>
      <c r="M409" s="7"/>
      <c r="N409" s="7"/>
      <c r="O409" s="7"/>
      <c r="P409" s="7"/>
      <c r="Q409" s="7"/>
      <c r="R409" s="7"/>
      <c r="S409" s="7"/>
      <c r="T409" s="7"/>
      <c r="U409" s="7"/>
      <c r="V409" s="7"/>
      <c r="W409" s="7"/>
    </row>
    <row r="410" spans="1:23" x14ac:dyDescent="0.3">
      <c r="A410" s="5"/>
      <c r="B410" s="7"/>
      <c r="C410" s="7"/>
      <c r="D410" s="7"/>
      <c r="E410" s="7"/>
      <c r="F410" s="7"/>
      <c r="G410" s="7"/>
      <c r="H410" s="7"/>
      <c r="I410" s="7"/>
      <c r="J410" s="7"/>
      <c r="K410" s="7"/>
      <c r="L410" s="7"/>
      <c r="M410" s="7"/>
      <c r="N410" s="7"/>
      <c r="O410" s="7"/>
      <c r="P410" s="7"/>
      <c r="Q410" s="7"/>
      <c r="R410" s="7"/>
      <c r="S410" s="7"/>
      <c r="T410" s="7"/>
      <c r="U410" s="7"/>
      <c r="V410" s="7"/>
      <c r="W410" s="7"/>
    </row>
    <row r="411" spans="1:23" x14ac:dyDescent="0.3">
      <c r="A411" s="5"/>
      <c r="B411" s="7"/>
      <c r="C411" s="7"/>
      <c r="D411" s="7"/>
      <c r="E411" s="7"/>
      <c r="F411" s="7"/>
      <c r="G411" s="7"/>
      <c r="H411" s="7"/>
      <c r="I411" s="7"/>
      <c r="J411" s="7"/>
      <c r="K411" s="7"/>
      <c r="L411" s="7"/>
      <c r="M411" s="7"/>
      <c r="N411" s="7"/>
      <c r="O411" s="7"/>
      <c r="P411" s="7"/>
      <c r="Q411" s="7"/>
      <c r="R411" s="7"/>
      <c r="S411" s="7"/>
      <c r="T411" s="7"/>
      <c r="U411" s="7"/>
      <c r="V411" s="7"/>
      <c r="W411" s="7"/>
    </row>
    <row r="412" spans="1:23" x14ac:dyDescent="0.3">
      <c r="A412" s="5"/>
      <c r="B412" s="7"/>
      <c r="C412" s="7"/>
      <c r="D412" s="7"/>
      <c r="E412" s="7"/>
      <c r="F412" s="7"/>
      <c r="G412" s="7"/>
      <c r="H412" s="7"/>
      <c r="I412" s="7"/>
      <c r="J412" s="7"/>
      <c r="K412" s="7"/>
      <c r="L412" s="7"/>
      <c r="M412" s="7"/>
      <c r="N412" s="7"/>
      <c r="O412" s="7"/>
      <c r="P412" s="7"/>
      <c r="Q412" s="7"/>
      <c r="R412" s="7"/>
      <c r="S412" s="7"/>
      <c r="T412" s="7"/>
      <c r="U412" s="7"/>
      <c r="V412" s="7"/>
      <c r="W412" s="7"/>
    </row>
    <row r="413" spans="1:23" x14ac:dyDescent="0.3">
      <c r="A413" s="5"/>
      <c r="B413" s="7"/>
      <c r="C413" s="7"/>
      <c r="D413" s="7"/>
      <c r="E413" s="7"/>
      <c r="F413" s="7"/>
      <c r="G413" s="7"/>
      <c r="H413" s="7"/>
      <c r="I413" s="7"/>
      <c r="J413" s="7"/>
      <c r="K413" s="7"/>
      <c r="L413" s="7"/>
      <c r="M413" s="7"/>
      <c r="N413" s="7"/>
      <c r="O413" s="7"/>
      <c r="P413" s="7"/>
      <c r="Q413" s="7"/>
      <c r="R413" s="7"/>
      <c r="S413" s="7"/>
      <c r="T413" s="7"/>
      <c r="U413" s="7"/>
      <c r="V413" s="7"/>
      <c r="W413" s="7"/>
    </row>
    <row r="414" spans="1:23" x14ac:dyDescent="0.3">
      <c r="A414" s="5"/>
      <c r="B414" s="7"/>
      <c r="C414" s="7"/>
      <c r="D414" s="7"/>
      <c r="E414" s="7"/>
      <c r="F414" s="7"/>
      <c r="G414" s="7"/>
      <c r="H414" s="7"/>
      <c r="I414" s="7"/>
      <c r="J414" s="7"/>
      <c r="K414" s="7"/>
      <c r="L414" s="7"/>
      <c r="M414" s="7"/>
      <c r="N414" s="7"/>
      <c r="O414" s="7"/>
      <c r="P414" s="7"/>
      <c r="Q414" s="7"/>
      <c r="R414" s="7"/>
      <c r="S414" s="7"/>
      <c r="T414" s="7"/>
      <c r="U414" s="7"/>
      <c r="V414" s="7"/>
      <c r="W414" s="7"/>
    </row>
    <row r="415" spans="1:23" x14ac:dyDescent="0.3">
      <c r="A415" s="5"/>
      <c r="B415" s="7"/>
      <c r="C415" s="7"/>
      <c r="D415" s="7"/>
      <c r="E415" s="7"/>
      <c r="F415" s="7"/>
      <c r="G415" s="7"/>
      <c r="H415" s="7"/>
      <c r="I415" s="7"/>
      <c r="J415" s="7"/>
      <c r="K415" s="7"/>
      <c r="L415" s="7"/>
      <c r="M415" s="7"/>
      <c r="N415" s="7"/>
      <c r="O415" s="7"/>
      <c r="P415" s="7"/>
      <c r="Q415" s="7"/>
      <c r="R415" s="7"/>
      <c r="S415" s="7"/>
      <c r="T415" s="7"/>
      <c r="U415" s="7"/>
      <c r="V415" s="7"/>
      <c r="W415" s="7"/>
    </row>
    <row r="416" spans="1:23" x14ac:dyDescent="0.3">
      <c r="A416" s="5"/>
      <c r="B416" s="7"/>
      <c r="C416" s="7"/>
      <c r="D416" s="7"/>
      <c r="E416" s="7"/>
      <c r="F416" s="7"/>
      <c r="G416" s="7"/>
      <c r="H416" s="7"/>
      <c r="I416" s="7"/>
      <c r="J416" s="7"/>
      <c r="K416" s="7"/>
      <c r="L416" s="7"/>
      <c r="M416" s="7"/>
      <c r="N416" s="7"/>
      <c r="O416" s="7"/>
      <c r="P416" s="7"/>
      <c r="Q416" s="7"/>
      <c r="R416" s="7"/>
      <c r="S416" s="7"/>
      <c r="T416" s="7"/>
      <c r="U416" s="7"/>
      <c r="V416" s="7"/>
      <c r="W416" s="7"/>
    </row>
    <row r="417" spans="1:23" x14ac:dyDescent="0.3">
      <c r="A417" s="5"/>
      <c r="B417" s="7"/>
      <c r="C417" s="7"/>
      <c r="D417" s="7"/>
      <c r="E417" s="7"/>
      <c r="F417" s="7"/>
      <c r="G417" s="7"/>
      <c r="H417" s="7"/>
      <c r="I417" s="7"/>
      <c r="J417" s="7"/>
      <c r="K417" s="7"/>
      <c r="L417" s="7"/>
      <c r="M417" s="7"/>
      <c r="N417" s="7"/>
      <c r="O417" s="7"/>
      <c r="P417" s="7"/>
      <c r="Q417" s="7"/>
      <c r="R417" s="7"/>
      <c r="S417" s="7"/>
      <c r="T417" s="7"/>
      <c r="U417" s="7"/>
      <c r="V417" s="7"/>
      <c r="W417" s="7"/>
    </row>
    <row r="418" spans="1:23" x14ac:dyDescent="0.3">
      <c r="A418" s="5"/>
      <c r="B418" s="7"/>
      <c r="C418" s="7"/>
      <c r="D418" s="7"/>
      <c r="E418" s="7"/>
      <c r="F418" s="7"/>
      <c r="G418" s="7"/>
      <c r="H418" s="7"/>
      <c r="I418" s="7"/>
      <c r="J418" s="7"/>
      <c r="K418" s="7"/>
      <c r="L418" s="7"/>
      <c r="M418" s="7"/>
      <c r="N418" s="7"/>
      <c r="O418" s="7"/>
      <c r="P418" s="7"/>
      <c r="Q418" s="7"/>
      <c r="R418" s="7"/>
      <c r="S418" s="7"/>
      <c r="T418" s="7"/>
      <c r="U418" s="7"/>
      <c r="V418" s="7"/>
      <c r="W418" s="7"/>
    </row>
    <row r="419" spans="1:23" x14ac:dyDescent="0.3">
      <c r="A419" s="5"/>
      <c r="B419" s="7"/>
      <c r="C419" s="7"/>
      <c r="D419" s="7"/>
      <c r="E419" s="7"/>
      <c r="F419" s="7"/>
      <c r="G419" s="7"/>
      <c r="H419" s="7"/>
      <c r="I419" s="7"/>
      <c r="J419" s="7"/>
      <c r="K419" s="7"/>
      <c r="L419" s="7"/>
      <c r="M419" s="7"/>
      <c r="N419" s="7"/>
      <c r="O419" s="7"/>
      <c r="P419" s="7"/>
      <c r="Q419" s="7"/>
      <c r="R419" s="7"/>
      <c r="S419" s="7"/>
      <c r="T419" s="7"/>
      <c r="U419" s="7"/>
      <c r="V419" s="7"/>
      <c r="W419" s="7"/>
    </row>
    <row r="420" spans="1:23" x14ac:dyDescent="0.3">
      <c r="A420" s="5"/>
      <c r="B420" s="7"/>
      <c r="C420" s="7"/>
      <c r="D420" s="7"/>
      <c r="E420" s="7"/>
      <c r="F420" s="7"/>
      <c r="G420" s="7"/>
      <c r="H420" s="7"/>
      <c r="I420" s="7"/>
      <c r="J420" s="7"/>
      <c r="K420" s="7"/>
      <c r="L420" s="7"/>
      <c r="M420" s="7"/>
      <c r="N420" s="7"/>
      <c r="O420" s="7"/>
      <c r="P420" s="7"/>
      <c r="Q420" s="7"/>
      <c r="R420" s="7"/>
      <c r="S420" s="7"/>
      <c r="T420" s="7"/>
      <c r="U420" s="7"/>
      <c r="V420" s="7"/>
      <c r="W420" s="7"/>
    </row>
    <row r="421" spans="1:23" x14ac:dyDescent="0.3">
      <c r="A421" s="5"/>
      <c r="B421" s="7"/>
      <c r="C421" s="7"/>
      <c r="D421" s="7"/>
      <c r="E421" s="7"/>
      <c r="F421" s="7"/>
      <c r="G421" s="7"/>
      <c r="H421" s="7"/>
      <c r="I421" s="7"/>
      <c r="J421" s="7"/>
      <c r="K421" s="7"/>
      <c r="L421" s="7"/>
      <c r="M421" s="7"/>
      <c r="N421" s="7"/>
      <c r="O421" s="7"/>
      <c r="P421" s="7"/>
      <c r="Q421" s="7"/>
      <c r="R421" s="7"/>
      <c r="S421" s="7"/>
      <c r="T421" s="7"/>
      <c r="U421" s="7"/>
      <c r="V421" s="7"/>
      <c r="W421" s="7"/>
    </row>
    <row r="422" spans="1:23" x14ac:dyDescent="0.3">
      <c r="A422" s="5"/>
      <c r="B422" s="7"/>
      <c r="C422" s="7"/>
      <c r="D422" s="7"/>
      <c r="E422" s="7"/>
      <c r="F422" s="7"/>
      <c r="G422" s="7"/>
      <c r="H422" s="7"/>
      <c r="I422" s="7"/>
      <c r="J422" s="7"/>
      <c r="K422" s="7"/>
      <c r="L422" s="7"/>
      <c r="M422" s="7"/>
      <c r="N422" s="7"/>
      <c r="O422" s="7"/>
      <c r="P422" s="7"/>
      <c r="Q422" s="7"/>
      <c r="R422" s="7"/>
      <c r="S422" s="7"/>
      <c r="T422" s="7"/>
      <c r="U422" s="7"/>
      <c r="V422" s="7"/>
      <c r="W422" s="7"/>
    </row>
    <row r="423" spans="1:23" x14ac:dyDescent="0.3">
      <c r="A423" s="5"/>
      <c r="B423" s="7"/>
      <c r="C423" s="7"/>
      <c r="D423" s="7"/>
      <c r="E423" s="7"/>
      <c r="F423" s="7"/>
      <c r="G423" s="7"/>
      <c r="H423" s="7"/>
      <c r="I423" s="7"/>
      <c r="J423" s="7"/>
      <c r="K423" s="7"/>
      <c r="L423" s="7"/>
      <c r="M423" s="7"/>
      <c r="N423" s="7"/>
      <c r="O423" s="7"/>
      <c r="P423" s="7"/>
      <c r="Q423" s="7"/>
      <c r="R423" s="7"/>
      <c r="S423" s="7"/>
      <c r="T423" s="7"/>
      <c r="U423" s="7"/>
      <c r="V423" s="7"/>
      <c r="W423" s="7"/>
    </row>
    <row r="424" spans="1:23" x14ac:dyDescent="0.3">
      <c r="A424" s="5"/>
      <c r="B424" s="7"/>
      <c r="C424" s="7"/>
      <c r="D424" s="7"/>
      <c r="E424" s="7"/>
      <c r="F424" s="7"/>
      <c r="G424" s="7"/>
      <c r="H424" s="7"/>
      <c r="I424" s="7"/>
      <c r="J424" s="7"/>
      <c r="K424" s="7"/>
      <c r="L424" s="7"/>
      <c r="M424" s="7"/>
      <c r="N424" s="7"/>
      <c r="O424" s="7"/>
      <c r="P424" s="7"/>
      <c r="Q424" s="7"/>
      <c r="R424" s="7"/>
      <c r="S424" s="7"/>
      <c r="T424" s="7"/>
      <c r="U424" s="7"/>
      <c r="V424" s="7"/>
      <c r="W424" s="7"/>
    </row>
    <row r="425" spans="1:23" x14ac:dyDescent="0.3">
      <c r="A425" s="5"/>
      <c r="B425" s="7"/>
      <c r="C425" s="7"/>
      <c r="D425" s="7"/>
      <c r="E425" s="7"/>
      <c r="F425" s="7"/>
      <c r="G425" s="7"/>
      <c r="H425" s="7"/>
      <c r="I425" s="7"/>
      <c r="J425" s="7"/>
      <c r="K425" s="7"/>
      <c r="L425" s="7"/>
      <c r="M425" s="7"/>
      <c r="N425" s="7"/>
      <c r="O425" s="7"/>
      <c r="P425" s="7"/>
      <c r="Q425" s="7"/>
      <c r="R425" s="7"/>
      <c r="S425" s="7"/>
      <c r="T425" s="7"/>
      <c r="U425" s="7"/>
      <c r="V425" s="7"/>
      <c r="W425" s="7"/>
    </row>
    <row r="426" spans="1:23" x14ac:dyDescent="0.3">
      <c r="A426" s="5"/>
      <c r="B426" s="7"/>
      <c r="C426" s="7"/>
      <c r="D426" s="7"/>
      <c r="E426" s="7"/>
      <c r="F426" s="7"/>
      <c r="G426" s="7"/>
      <c r="H426" s="7"/>
      <c r="I426" s="7"/>
      <c r="J426" s="7"/>
      <c r="K426" s="7"/>
      <c r="L426" s="7"/>
      <c r="M426" s="7"/>
      <c r="N426" s="7"/>
      <c r="O426" s="7"/>
      <c r="P426" s="7"/>
      <c r="Q426" s="7"/>
      <c r="R426" s="7"/>
      <c r="S426" s="7"/>
      <c r="T426" s="7"/>
      <c r="U426" s="7"/>
      <c r="V426" s="7"/>
      <c r="W426" s="7"/>
    </row>
    <row r="427" spans="1:23" x14ac:dyDescent="0.3">
      <c r="A427" s="5"/>
      <c r="B427" s="7"/>
      <c r="C427" s="7"/>
      <c r="D427" s="7"/>
      <c r="E427" s="7"/>
      <c r="F427" s="7"/>
      <c r="G427" s="7"/>
      <c r="H427" s="7"/>
      <c r="I427" s="7"/>
      <c r="J427" s="7"/>
      <c r="K427" s="7"/>
      <c r="L427" s="7"/>
      <c r="M427" s="7"/>
      <c r="N427" s="7"/>
      <c r="O427" s="7"/>
      <c r="P427" s="7"/>
      <c r="Q427" s="7"/>
      <c r="R427" s="7"/>
      <c r="S427" s="7"/>
      <c r="T427" s="7"/>
      <c r="U427" s="7"/>
      <c r="V427" s="7"/>
      <c r="W427" s="7"/>
    </row>
    <row r="428" spans="1:23" x14ac:dyDescent="0.3">
      <c r="A428" s="5"/>
      <c r="B428" s="7"/>
      <c r="C428" s="7"/>
      <c r="D428" s="7"/>
      <c r="E428" s="7"/>
      <c r="F428" s="7"/>
      <c r="G428" s="7"/>
      <c r="H428" s="7"/>
      <c r="I428" s="7"/>
      <c r="J428" s="7"/>
      <c r="K428" s="7"/>
      <c r="L428" s="7"/>
      <c r="M428" s="7"/>
      <c r="N428" s="7"/>
      <c r="O428" s="7"/>
      <c r="P428" s="7"/>
      <c r="Q428" s="7"/>
      <c r="R428" s="7"/>
      <c r="S428" s="7"/>
      <c r="T428" s="7"/>
      <c r="U428" s="7"/>
      <c r="V428" s="7"/>
      <c r="W428" s="7"/>
    </row>
    <row r="429" spans="1:23" x14ac:dyDescent="0.3">
      <c r="A429" s="5"/>
      <c r="B429" s="7"/>
      <c r="C429" s="7"/>
      <c r="D429" s="7"/>
      <c r="E429" s="7"/>
      <c r="F429" s="7"/>
      <c r="G429" s="7"/>
      <c r="H429" s="7"/>
      <c r="I429" s="7"/>
      <c r="J429" s="7"/>
      <c r="K429" s="7"/>
      <c r="L429" s="7"/>
      <c r="M429" s="7"/>
      <c r="N429" s="7"/>
      <c r="O429" s="7"/>
      <c r="P429" s="7"/>
      <c r="Q429" s="7"/>
      <c r="R429" s="7"/>
      <c r="S429" s="7"/>
      <c r="T429" s="7"/>
      <c r="U429" s="7"/>
      <c r="V429" s="7"/>
      <c r="W429" s="7"/>
    </row>
    <row r="430" spans="1:23" x14ac:dyDescent="0.3">
      <c r="A430" s="5"/>
      <c r="B430" s="7"/>
      <c r="C430" s="7"/>
      <c r="D430" s="7"/>
      <c r="E430" s="7"/>
      <c r="F430" s="7"/>
      <c r="G430" s="7"/>
      <c r="H430" s="7"/>
      <c r="I430" s="7"/>
      <c r="J430" s="7"/>
      <c r="K430" s="7"/>
      <c r="L430" s="7"/>
      <c r="M430" s="7"/>
      <c r="N430" s="7"/>
      <c r="O430" s="7"/>
      <c r="P430" s="7"/>
      <c r="Q430" s="7"/>
      <c r="R430" s="7"/>
      <c r="S430" s="7"/>
      <c r="T430" s="7"/>
      <c r="U430" s="7"/>
      <c r="V430" s="7"/>
      <c r="W430" s="7"/>
    </row>
    <row r="431" spans="1:23" x14ac:dyDescent="0.3">
      <c r="A431" s="5"/>
      <c r="B431" s="7"/>
      <c r="C431" s="7"/>
      <c r="D431" s="7"/>
      <c r="E431" s="7"/>
      <c r="F431" s="7"/>
      <c r="G431" s="7"/>
      <c r="H431" s="7"/>
      <c r="I431" s="7"/>
      <c r="J431" s="7"/>
      <c r="K431" s="7"/>
      <c r="L431" s="7"/>
      <c r="M431" s="7"/>
      <c r="N431" s="7"/>
      <c r="O431" s="7"/>
      <c r="P431" s="7"/>
      <c r="Q431" s="7"/>
      <c r="R431" s="7"/>
      <c r="S431" s="7"/>
      <c r="T431" s="7"/>
      <c r="U431" s="7"/>
      <c r="V431" s="7"/>
      <c r="W431" s="7"/>
    </row>
    <row r="432" spans="1:23" x14ac:dyDescent="0.3">
      <c r="A432" s="5"/>
      <c r="B432" s="7"/>
      <c r="C432" s="7"/>
      <c r="D432" s="7"/>
      <c r="E432" s="7"/>
      <c r="F432" s="7"/>
      <c r="G432" s="7"/>
      <c r="H432" s="7"/>
      <c r="I432" s="7"/>
      <c r="J432" s="7"/>
      <c r="K432" s="7"/>
      <c r="L432" s="7"/>
      <c r="M432" s="7"/>
      <c r="N432" s="7"/>
      <c r="O432" s="7"/>
      <c r="P432" s="7"/>
      <c r="Q432" s="7"/>
      <c r="R432" s="7"/>
      <c r="S432" s="7"/>
      <c r="T432" s="7"/>
      <c r="U432" s="7"/>
      <c r="V432" s="7"/>
      <c r="W432" s="7"/>
    </row>
    <row r="433" spans="1:23" x14ac:dyDescent="0.3">
      <c r="A433" s="5"/>
      <c r="B433" s="7"/>
      <c r="C433" s="7"/>
      <c r="D433" s="7"/>
      <c r="E433" s="7"/>
      <c r="F433" s="7"/>
      <c r="G433" s="7"/>
      <c r="H433" s="7"/>
      <c r="I433" s="7"/>
      <c r="J433" s="7"/>
      <c r="K433" s="7"/>
      <c r="L433" s="7"/>
      <c r="M433" s="7"/>
      <c r="N433" s="7"/>
      <c r="O433" s="7"/>
      <c r="P433" s="7"/>
      <c r="Q433" s="7"/>
      <c r="R433" s="7"/>
      <c r="S433" s="7"/>
      <c r="T433" s="7"/>
      <c r="U433" s="7"/>
      <c r="V433" s="7"/>
      <c r="W433" s="7"/>
    </row>
    <row r="434" spans="1:23" x14ac:dyDescent="0.3">
      <c r="A434" s="5"/>
      <c r="B434" s="7"/>
      <c r="C434" s="7"/>
      <c r="D434" s="7"/>
      <c r="E434" s="7"/>
      <c r="F434" s="7"/>
      <c r="G434" s="7"/>
      <c r="H434" s="7"/>
      <c r="I434" s="7"/>
      <c r="J434" s="7"/>
      <c r="K434" s="7"/>
      <c r="L434" s="7"/>
      <c r="M434" s="7"/>
      <c r="N434" s="7"/>
      <c r="O434" s="7"/>
      <c r="P434" s="7"/>
      <c r="Q434" s="7"/>
      <c r="R434" s="7"/>
      <c r="S434" s="7"/>
      <c r="T434" s="7"/>
      <c r="U434" s="7"/>
      <c r="V434" s="7"/>
      <c r="W434" s="7"/>
    </row>
    <row r="435" spans="1:23" x14ac:dyDescent="0.3">
      <c r="A435" s="5"/>
      <c r="B435" s="7"/>
      <c r="C435" s="7"/>
      <c r="D435" s="7"/>
      <c r="E435" s="7"/>
      <c r="F435" s="7"/>
      <c r="G435" s="7"/>
      <c r="H435" s="7"/>
      <c r="I435" s="7"/>
      <c r="J435" s="7"/>
      <c r="K435" s="7"/>
      <c r="L435" s="7"/>
      <c r="M435" s="7"/>
      <c r="N435" s="7"/>
      <c r="O435" s="7"/>
      <c r="P435" s="7"/>
      <c r="Q435" s="7"/>
      <c r="R435" s="7"/>
      <c r="S435" s="7"/>
      <c r="T435" s="7"/>
      <c r="U435" s="7"/>
      <c r="V435" s="7"/>
      <c r="W435" s="7"/>
    </row>
    <row r="436" spans="1:23" x14ac:dyDescent="0.3">
      <c r="A436" s="5"/>
      <c r="B436" s="7"/>
      <c r="C436" s="7"/>
      <c r="D436" s="7"/>
      <c r="E436" s="7"/>
      <c r="F436" s="7"/>
      <c r="G436" s="7"/>
      <c r="H436" s="7"/>
      <c r="I436" s="7"/>
      <c r="J436" s="7"/>
      <c r="K436" s="7"/>
      <c r="L436" s="7"/>
      <c r="M436" s="7"/>
      <c r="N436" s="7"/>
      <c r="O436" s="7"/>
      <c r="P436" s="7"/>
      <c r="Q436" s="7"/>
      <c r="R436" s="7"/>
      <c r="S436" s="7"/>
      <c r="T436" s="7"/>
      <c r="U436" s="7"/>
      <c r="V436" s="7"/>
      <c r="W436" s="7"/>
    </row>
    <row r="437" spans="1:23" x14ac:dyDescent="0.3">
      <c r="A437" s="5"/>
      <c r="B437" s="7"/>
      <c r="C437" s="7"/>
      <c r="D437" s="7"/>
      <c r="E437" s="7"/>
      <c r="F437" s="7"/>
      <c r="G437" s="7"/>
      <c r="H437" s="7"/>
      <c r="I437" s="7"/>
      <c r="J437" s="7"/>
      <c r="K437" s="7"/>
      <c r="L437" s="7"/>
      <c r="M437" s="7"/>
      <c r="N437" s="7"/>
      <c r="O437" s="7"/>
      <c r="P437" s="7"/>
      <c r="Q437" s="7"/>
      <c r="R437" s="7"/>
      <c r="S437" s="7"/>
      <c r="T437" s="7"/>
      <c r="U437" s="7"/>
      <c r="V437" s="7"/>
      <c r="W437" s="7"/>
    </row>
    <row r="438" spans="1:23" x14ac:dyDescent="0.3">
      <c r="A438" s="5"/>
      <c r="B438" s="7"/>
      <c r="C438" s="7"/>
      <c r="D438" s="7"/>
      <c r="E438" s="7"/>
      <c r="F438" s="7"/>
      <c r="G438" s="7"/>
      <c r="H438" s="7"/>
      <c r="I438" s="7"/>
      <c r="J438" s="7"/>
      <c r="K438" s="7"/>
      <c r="L438" s="7"/>
      <c r="M438" s="7"/>
      <c r="N438" s="7"/>
      <c r="O438" s="7"/>
      <c r="P438" s="7"/>
      <c r="Q438" s="7"/>
      <c r="R438" s="7"/>
      <c r="S438" s="7"/>
      <c r="T438" s="7"/>
      <c r="U438" s="7"/>
      <c r="V438" s="7"/>
      <c r="W438" s="7"/>
    </row>
    <row r="439" spans="1:23" x14ac:dyDescent="0.3">
      <c r="A439" s="5"/>
      <c r="B439" s="7"/>
      <c r="C439" s="7"/>
      <c r="D439" s="7"/>
      <c r="E439" s="7"/>
      <c r="F439" s="7"/>
      <c r="G439" s="7"/>
      <c r="H439" s="7"/>
      <c r="I439" s="7"/>
      <c r="J439" s="7"/>
      <c r="K439" s="7"/>
      <c r="L439" s="7"/>
      <c r="M439" s="7"/>
      <c r="N439" s="7"/>
      <c r="O439" s="7"/>
      <c r="P439" s="7"/>
      <c r="Q439" s="7"/>
      <c r="R439" s="7"/>
      <c r="S439" s="7"/>
      <c r="T439" s="7"/>
      <c r="U439" s="7"/>
      <c r="V439" s="7"/>
      <c r="W439" s="7"/>
    </row>
    <row r="440" spans="1:23" x14ac:dyDescent="0.3">
      <c r="A440" s="5"/>
      <c r="B440" s="7"/>
      <c r="C440" s="7"/>
      <c r="D440" s="7"/>
      <c r="E440" s="7"/>
      <c r="F440" s="7"/>
      <c r="G440" s="7"/>
      <c r="H440" s="7"/>
      <c r="I440" s="7"/>
      <c r="J440" s="7"/>
      <c r="K440" s="7"/>
      <c r="L440" s="7"/>
      <c r="M440" s="7"/>
      <c r="N440" s="7"/>
      <c r="O440" s="7"/>
      <c r="P440" s="7"/>
      <c r="Q440" s="7"/>
      <c r="R440" s="7"/>
      <c r="S440" s="7"/>
      <c r="T440" s="7"/>
      <c r="U440" s="7"/>
      <c r="V440" s="7"/>
      <c r="W440" s="7"/>
    </row>
    <row r="441" spans="1:23" x14ac:dyDescent="0.3">
      <c r="A441" s="5"/>
      <c r="B441" s="7"/>
      <c r="C441" s="7"/>
      <c r="D441" s="7"/>
      <c r="E441" s="7"/>
      <c r="F441" s="7"/>
      <c r="G441" s="7"/>
      <c r="H441" s="7"/>
      <c r="I441" s="7"/>
      <c r="J441" s="7"/>
      <c r="K441" s="7"/>
      <c r="L441" s="7"/>
      <c r="M441" s="7"/>
      <c r="N441" s="7"/>
      <c r="O441" s="7"/>
      <c r="P441" s="7"/>
      <c r="Q441" s="7"/>
      <c r="R441" s="7"/>
      <c r="S441" s="7"/>
      <c r="T441" s="7"/>
      <c r="U441" s="7"/>
      <c r="V441" s="7"/>
      <c r="W441" s="7"/>
    </row>
    <row r="442" spans="1:23" x14ac:dyDescent="0.3">
      <c r="A442" s="5"/>
      <c r="B442" s="7"/>
      <c r="C442" s="7"/>
      <c r="D442" s="7"/>
      <c r="E442" s="7"/>
      <c r="F442" s="7"/>
      <c r="G442" s="7"/>
      <c r="H442" s="7"/>
      <c r="I442" s="7"/>
      <c r="J442" s="7"/>
      <c r="K442" s="7"/>
      <c r="L442" s="7"/>
      <c r="M442" s="7"/>
      <c r="N442" s="7"/>
      <c r="O442" s="7"/>
      <c r="P442" s="7"/>
      <c r="Q442" s="7"/>
      <c r="R442" s="7"/>
      <c r="S442" s="7"/>
      <c r="T442" s="7"/>
      <c r="U442" s="7"/>
      <c r="V442" s="7"/>
      <c r="W442" s="7"/>
    </row>
    <row r="443" spans="1:23" x14ac:dyDescent="0.3">
      <c r="A443" s="5"/>
      <c r="B443" s="7"/>
      <c r="C443" s="7"/>
      <c r="D443" s="7"/>
      <c r="E443" s="7"/>
      <c r="F443" s="7"/>
      <c r="G443" s="7"/>
      <c r="H443" s="7"/>
      <c r="I443" s="7"/>
      <c r="J443" s="7"/>
      <c r="K443" s="7"/>
      <c r="L443" s="7"/>
      <c r="M443" s="7"/>
      <c r="N443" s="7"/>
      <c r="O443" s="7"/>
      <c r="P443" s="7"/>
      <c r="Q443" s="7"/>
      <c r="R443" s="7"/>
      <c r="S443" s="7"/>
      <c r="T443" s="7"/>
      <c r="U443" s="7"/>
      <c r="V443" s="7"/>
      <c r="W443" s="7"/>
    </row>
    <row r="444" spans="1:23" x14ac:dyDescent="0.3">
      <c r="A444" s="5"/>
      <c r="B444" s="7"/>
      <c r="C444" s="7"/>
      <c r="D444" s="7"/>
      <c r="E444" s="7"/>
      <c r="F444" s="7"/>
      <c r="G444" s="7"/>
      <c r="H444" s="7"/>
      <c r="I444" s="7"/>
      <c r="J444" s="7"/>
      <c r="K444" s="7"/>
      <c r="L444" s="7"/>
      <c r="M444" s="7"/>
      <c r="N444" s="7"/>
      <c r="O444" s="7"/>
      <c r="P444" s="7"/>
      <c r="Q444" s="7"/>
      <c r="R444" s="7"/>
      <c r="S444" s="7"/>
      <c r="T444" s="7"/>
      <c r="U444" s="7"/>
      <c r="V444" s="7"/>
      <c r="W444" s="7"/>
    </row>
    <row r="445" spans="1:23" x14ac:dyDescent="0.3">
      <c r="A445" s="5"/>
      <c r="B445" s="7"/>
      <c r="C445" s="7"/>
      <c r="D445" s="7"/>
      <c r="E445" s="7"/>
      <c r="F445" s="7"/>
      <c r="G445" s="7"/>
      <c r="H445" s="7"/>
      <c r="I445" s="7"/>
      <c r="J445" s="7"/>
      <c r="K445" s="7"/>
      <c r="L445" s="7"/>
      <c r="M445" s="7"/>
      <c r="N445" s="7"/>
      <c r="O445" s="7"/>
      <c r="P445" s="7"/>
      <c r="Q445" s="7"/>
      <c r="R445" s="7"/>
      <c r="S445" s="7"/>
      <c r="T445" s="7"/>
      <c r="U445" s="7"/>
      <c r="V445" s="7"/>
      <c r="W445" s="7"/>
    </row>
    <row r="446" spans="1:23" x14ac:dyDescent="0.3">
      <c r="A446" s="5"/>
      <c r="B446" s="7"/>
      <c r="C446" s="7"/>
      <c r="D446" s="7"/>
      <c r="E446" s="7"/>
      <c r="F446" s="7"/>
      <c r="G446" s="7"/>
      <c r="H446" s="7"/>
      <c r="I446" s="7"/>
      <c r="J446" s="7"/>
      <c r="K446" s="7"/>
      <c r="L446" s="7"/>
      <c r="M446" s="7"/>
      <c r="N446" s="7"/>
      <c r="O446" s="7"/>
      <c r="P446" s="7"/>
      <c r="Q446" s="7"/>
      <c r="R446" s="7"/>
      <c r="S446" s="7"/>
      <c r="T446" s="7"/>
      <c r="U446" s="7"/>
      <c r="V446" s="7"/>
      <c r="W446" s="7"/>
    </row>
    <row r="447" spans="1:23" x14ac:dyDescent="0.3">
      <c r="A447" s="5"/>
      <c r="B447" s="7"/>
      <c r="C447" s="7"/>
      <c r="D447" s="7"/>
      <c r="E447" s="7"/>
      <c r="F447" s="7"/>
      <c r="G447" s="7"/>
      <c r="H447" s="7"/>
      <c r="I447" s="7"/>
      <c r="J447" s="7"/>
      <c r="K447" s="7"/>
      <c r="L447" s="7"/>
      <c r="M447" s="7"/>
      <c r="N447" s="7"/>
      <c r="O447" s="7"/>
      <c r="P447" s="7"/>
      <c r="Q447" s="7"/>
      <c r="R447" s="7"/>
      <c r="S447" s="7"/>
      <c r="T447" s="7"/>
      <c r="U447" s="7"/>
      <c r="V447" s="7"/>
      <c r="W447" s="7"/>
    </row>
    <row r="448" spans="1:23" x14ac:dyDescent="0.3">
      <c r="A448" s="5"/>
      <c r="B448" s="7"/>
      <c r="C448" s="7"/>
      <c r="D448" s="7"/>
      <c r="E448" s="7"/>
      <c r="F448" s="7"/>
      <c r="G448" s="7"/>
      <c r="H448" s="7"/>
      <c r="I448" s="7"/>
      <c r="J448" s="7"/>
      <c r="K448" s="7"/>
      <c r="L448" s="7"/>
      <c r="M448" s="7"/>
      <c r="N448" s="7"/>
      <c r="O448" s="7"/>
      <c r="P448" s="7"/>
      <c r="Q448" s="7"/>
      <c r="R448" s="7"/>
      <c r="S448" s="7"/>
      <c r="T448" s="7"/>
      <c r="U448" s="7"/>
      <c r="V448" s="7"/>
      <c r="W448" s="7"/>
    </row>
    <row r="449" spans="1:23" x14ac:dyDescent="0.3">
      <c r="A449" s="5"/>
      <c r="B449" s="7"/>
      <c r="C449" s="7"/>
      <c r="D449" s="7"/>
      <c r="E449" s="7"/>
      <c r="F449" s="7"/>
      <c r="G449" s="7"/>
      <c r="H449" s="7"/>
      <c r="I449" s="7"/>
      <c r="J449" s="7"/>
      <c r="K449" s="7"/>
      <c r="L449" s="7"/>
      <c r="M449" s="7"/>
      <c r="N449" s="7"/>
      <c r="O449" s="7"/>
      <c r="P449" s="7"/>
      <c r="Q449" s="7"/>
      <c r="R449" s="7"/>
      <c r="S449" s="7"/>
      <c r="T449" s="7"/>
      <c r="U449" s="7"/>
      <c r="V449" s="7"/>
      <c r="W449" s="7"/>
    </row>
    <row r="450" spans="1:23" x14ac:dyDescent="0.3">
      <c r="A450" s="5"/>
      <c r="B450" s="7"/>
      <c r="C450" s="7"/>
      <c r="D450" s="7"/>
      <c r="E450" s="7"/>
      <c r="F450" s="7"/>
      <c r="G450" s="7"/>
      <c r="H450" s="7"/>
      <c r="I450" s="7"/>
      <c r="J450" s="7"/>
      <c r="K450" s="7"/>
      <c r="L450" s="7"/>
      <c r="M450" s="7"/>
      <c r="N450" s="7"/>
      <c r="O450" s="7"/>
      <c r="P450" s="7"/>
      <c r="Q450" s="7"/>
      <c r="R450" s="7"/>
      <c r="S450" s="7"/>
      <c r="T450" s="7"/>
      <c r="U450" s="7"/>
      <c r="V450" s="7"/>
      <c r="W450" s="7"/>
    </row>
    <row r="451" spans="1:23" x14ac:dyDescent="0.3">
      <c r="A451" s="5"/>
      <c r="B451" s="7"/>
      <c r="C451" s="7"/>
      <c r="D451" s="7"/>
      <c r="E451" s="7"/>
      <c r="F451" s="7"/>
      <c r="G451" s="7"/>
      <c r="H451" s="7"/>
      <c r="I451" s="7"/>
      <c r="J451" s="7"/>
      <c r="K451" s="7"/>
      <c r="L451" s="7"/>
      <c r="M451" s="7"/>
      <c r="N451" s="7"/>
      <c r="O451" s="7"/>
      <c r="P451" s="7"/>
      <c r="Q451" s="7"/>
      <c r="R451" s="7"/>
      <c r="S451" s="7"/>
      <c r="T451" s="7"/>
      <c r="U451" s="7"/>
      <c r="V451" s="7"/>
      <c r="W451" s="7"/>
    </row>
    <row r="452" spans="1:23" x14ac:dyDescent="0.3">
      <c r="A452" s="5"/>
      <c r="B452" s="7"/>
      <c r="C452" s="7"/>
      <c r="D452" s="7"/>
      <c r="E452" s="7"/>
      <c r="F452" s="7"/>
      <c r="G452" s="7"/>
      <c r="H452" s="7"/>
      <c r="I452" s="7"/>
      <c r="J452" s="7"/>
      <c r="K452" s="7"/>
      <c r="L452" s="7"/>
      <c r="M452" s="7"/>
      <c r="N452" s="7"/>
      <c r="O452" s="7"/>
      <c r="P452" s="7"/>
      <c r="Q452" s="7"/>
      <c r="R452" s="7"/>
      <c r="S452" s="7"/>
      <c r="T452" s="7"/>
      <c r="U452" s="7"/>
      <c r="V452" s="7"/>
      <c r="W452" s="7"/>
    </row>
    <row r="453" spans="1:23" x14ac:dyDescent="0.3">
      <c r="A453" s="5"/>
      <c r="B453" s="7"/>
      <c r="C453" s="7"/>
      <c r="D453" s="7"/>
      <c r="E453" s="7"/>
      <c r="F453" s="7"/>
      <c r="G453" s="7"/>
      <c r="H453" s="7"/>
      <c r="I453" s="7"/>
      <c r="J453" s="7"/>
      <c r="K453" s="7"/>
      <c r="L453" s="7"/>
      <c r="M453" s="7"/>
      <c r="N453" s="7"/>
      <c r="O453" s="7"/>
      <c r="P453" s="7"/>
      <c r="Q453" s="7"/>
      <c r="R453" s="7"/>
      <c r="S453" s="7"/>
      <c r="T453" s="7"/>
      <c r="U453" s="7"/>
      <c r="V453" s="7"/>
      <c r="W453" s="7"/>
    </row>
    <row r="454" spans="1:23" x14ac:dyDescent="0.3">
      <c r="A454" s="5"/>
      <c r="B454" s="7"/>
      <c r="C454" s="7"/>
      <c r="D454" s="7"/>
      <c r="E454" s="7"/>
      <c r="F454" s="7"/>
      <c r="G454" s="7"/>
      <c r="H454" s="7"/>
      <c r="I454" s="7"/>
      <c r="J454" s="7"/>
      <c r="K454" s="7"/>
      <c r="L454" s="7"/>
      <c r="M454" s="7"/>
      <c r="N454" s="7"/>
      <c r="O454" s="7"/>
      <c r="P454" s="7"/>
      <c r="Q454" s="7"/>
      <c r="R454" s="7"/>
      <c r="S454" s="7"/>
      <c r="T454" s="7"/>
      <c r="U454" s="7"/>
      <c r="V454" s="7"/>
      <c r="W454" s="7"/>
    </row>
    <row r="455" spans="1:23" x14ac:dyDescent="0.3">
      <c r="A455" s="5"/>
      <c r="B455" s="7"/>
      <c r="C455" s="7"/>
      <c r="D455" s="7"/>
      <c r="E455" s="7"/>
      <c r="F455" s="7"/>
      <c r="G455" s="7"/>
      <c r="H455" s="7"/>
      <c r="I455" s="7"/>
      <c r="J455" s="7"/>
      <c r="K455" s="7"/>
      <c r="L455" s="7"/>
      <c r="M455" s="7"/>
      <c r="N455" s="7"/>
      <c r="O455" s="7"/>
      <c r="P455" s="7"/>
      <c r="Q455" s="7"/>
      <c r="R455" s="7"/>
      <c r="S455" s="7"/>
      <c r="T455" s="7"/>
      <c r="U455" s="7"/>
      <c r="V455" s="7"/>
      <c r="W455" s="7"/>
    </row>
  </sheetData>
  <mergeCells count="1">
    <mergeCell ref="B2:G2"/>
  </mergeCells>
  <pageMargins left="0.7" right="0.7" top="0.75" bottom="0.75" header="0.3" footer="0.3"/>
  <pageSetup orientation="portrait" r:id="rId4"/>
  <drawing r:id="rId5"/>
  <extLst>
    <ext xmlns:x14="http://schemas.microsoft.com/office/spreadsheetml/2009/9/main" uri="{A8765BA9-456A-4dab-B4F3-ACF838C121DE}">
      <x14:slicerList>
        <x14:slicer r:id="rId6"/>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Y455"/>
  <sheetViews>
    <sheetView showGridLines="0" workbookViewId="0">
      <selection activeCell="D22" sqref="D22"/>
    </sheetView>
  </sheetViews>
  <sheetFormatPr defaultRowHeight="14.4" x14ac:dyDescent="0.3"/>
  <cols>
    <col min="1" max="1" width="1.6640625" customWidth="1"/>
    <col min="2" max="2" width="21.88671875" customWidth="1"/>
    <col min="3" max="3" width="32.5546875" customWidth="1"/>
    <col min="4" max="4" width="30.6640625" customWidth="1"/>
    <col min="5" max="5" width="17.88671875" customWidth="1"/>
    <col min="6" max="6" width="12.44140625" bestFit="1" customWidth="1"/>
    <col min="7" max="7" width="15.77734375" bestFit="1" customWidth="1"/>
    <col min="8" max="8" width="12.88671875" bestFit="1" customWidth="1"/>
    <col min="9" max="9" width="11.44140625" bestFit="1" customWidth="1"/>
    <col min="10" max="21" width="14.44140625" customWidth="1"/>
    <col min="22" max="22" width="16.6640625" customWidth="1"/>
    <col min="23" max="23" width="1.6640625" customWidth="1"/>
  </cols>
  <sheetData>
    <row r="1" spans="1:25" ht="9" customHeight="1" x14ac:dyDescent="0.3">
      <c r="A1" s="5"/>
      <c r="B1" s="5"/>
      <c r="C1" s="5"/>
      <c r="D1" s="5"/>
      <c r="E1" s="5"/>
      <c r="F1" s="5"/>
      <c r="G1" s="5"/>
      <c r="H1" s="5"/>
      <c r="I1" s="5"/>
      <c r="J1" s="5"/>
      <c r="K1" s="5"/>
      <c r="L1" s="5"/>
      <c r="M1" s="5"/>
      <c r="N1" s="5"/>
      <c r="O1" s="5"/>
      <c r="P1" s="5"/>
      <c r="Q1" s="5"/>
      <c r="R1" s="5"/>
      <c r="S1" s="5"/>
      <c r="T1" s="5"/>
      <c r="U1" s="5"/>
      <c r="V1" s="5"/>
      <c r="W1" s="5"/>
    </row>
    <row r="2" spans="1:25" ht="23.4" x14ac:dyDescent="0.45">
      <c r="A2" s="5"/>
      <c r="B2" s="42"/>
      <c r="C2" s="42"/>
      <c r="D2" s="42"/>
      <c r="E2" s="42"/>
      <c r="F2" s="42"/>
      <c r="G2" s="42"/>
      <c r="H2" s="7"/>
      <c r="I2" s="7"/>
      <c r="J2" s="7"/>
      <c r="K2" s="7"/>
      <c r="L2" s="7"/>
      <c r="M2" s="7"/>
      <c r="N2" s="7"/>
      <c r="O2" s="7"/>
      <c r="P2" s="7"/>
      <c r="Q2" s="7"/>
      <c r="R2" s="7"/>
      <c r="S2" s="7"/>
      <c r="T2" s="7"/>
      <c r="U2" s="7"/>
      <c r="V2" s="7"/>
      <c r="W2" s="5"/>
    </row>
    <row r="3" spans="1:25" ht="9" customHeight="1" x14ac:dyDescent="0.3">
      <c r="A3" s="5"/>
      <c r="B3" s="7"/>
      <c r="C3" s="7"/>
      <c r="D3" s="7"/>
      <c r="E3" s="7"/>
      <c r="F3" s="7"/>
      <c r="G3" s="7"/>
      <c r="H3" s="7"/>
      <c r="I3" s="7"/>
      <c r="J3" s="7"/>
      <c r="K3" s="7"/>
      <c r="L3" s="7"/>
      <c r="M3" s="7"/>
      <c r="N3" s="7"/>
      <c r="O3" s="7"/>
      <c r="P3" s="7"/>
      <c r="Q3" s="7"/>
      <c r="R3" s="7"/>
      <c r="S3" s="7"/>
      <c r="T3" s="7"/>
      <c r="U3" s="7"/>
      <c r="V3" s="7"/>
      <c r="W3" s="5"/>
    </row>
    <row r="4" spans="1:25" ht="18" x14ac:dyDescent="0.35">
      <c r="A4" s="5"/>
      <c r="B4" s="43"/>
      <c r="C4" s="43"/>
      <c r="D4" s="7"/>
      <c r="E4" s="7"/>
      <c r="F4" s="7"/>
      <c r="G4" s="7"/>
      <c r="H4" s="7"/>
      <c r="I4" s="7"/>
      <c r="J4" s="7"/>
      <c r="K4" s="7"/>
      <c r="L4" s="7"/>
      <c r="M4" s="7"/>
      <c r="N4" s="7"/>
      <c r="O4" s="7"/>
      <c r="P4" s="7"/>
      <c r="Q4" s="7"/>
      <c r="R4" s="7"/>
      <c r="S4" s="7"/>
      <c r="T4" s="7"/>
      <c r="U4" s="7"/>
      <c r="V4" s="7"/>
      <c r="W4" s="5"/>
    </row>
    <row r="5" spans="1:25" ht="9" customHeight="1" thickBot="1" x14ac:dyDescent="0.4">
      <c r="A5" s="5"/>
      <c r="B5" s="43"/>
      <c r="C5" s="43"/>
      <c r="D5" s="7"/>
      <c r="E5" s="7"/>
      <c r="F5" s="7"/>
      <c r="G5" s="7"/>
      <c r="H5" s="7"/>
      <c r="I5" s="7"/>
      <c r="J5" s="7"/>
      <c r="K5" s="7"/>
      <c r="L5" s="7"/>
      <c r="M5" s="7"/>
      <c r="N5" s="7"/>
      <c r="O5" s="7"/>
      <c r="P5" s="7"/>
      <c r="Q5" s="7"/>
      <c r="R5" s="7"/>
      <c r="S5" s="7"/>
      <c r="T5" s="7"/>
      <c r="U5" s="7"/>
      <c r="V5" s="7"/>
      <c r="W5" s="5"/>
    </row>
    <row r="6" spans="1:25" x14ac:dyDescent="0.3">
      <c r="A6" s="5"/>
      <c r="B6" s="44" t="s">
        <v>119</v>
      </c>
      <c r="C6" s="45">
        <f>GETPIVOTDATA("YTD",$B$19)</f>
        <v>26682.77</v>
      </c>
      <c r="D6" s="7"/>
      <c r="E6" s="7"/>
      <c r="F6" s="7"/>
      <c r="G6" s="7"/>
      <c r="H6" s="7"/>
      <c r="I6" s="7"/>
      <c r="J6" s="7"/>
      <c r="K6" s="7"/>
      <c r="L6" s="7"/>
      <c r="M6" s="7"/>
      <c r="N6" s="7"/>
      <c r="O6" s="7"/>
      <c r="P6" s="7"/>
      <c r="Q6" s="7"/>
      <c r="R6" s="7"/>
      <c r="S6" s="7"/>
      <c r="T6" s="7"/>
      <c r="U6" s="7"/>
      <c r="V6" s="7"/>
      <c r="W6" s="5"/>
    </row>
    <row r="7" spans="1:25" x14ac:dyDescent="0.3">
      <c r="A7" s="5"/>
      <c r="B7" s="16" t="s">
        <v>120</v>
      </c>
      <c r="C7" s="18">
        <f>GETPIVOTDATA("Expenses",$B$29)</f>
        <v>38.4</v>
      </c>
      <c r="D7" s="7"/>
      <c r="E7" s="7"/>
      <c r="F7" s="7"/>
      <c r="G7" s="7"/>
      <c r="H7" s="7"/>
      <c r="I7" s="7"/>
      <c r="J7" s="7"/>
      <c r="K7" s="7"/>
      <c r="L7" s="7"/>
      <c r="M7" s="7"/>
      <c r="N7" s="7"/>
      <c r="O7" s="7"/>
      <c r="P7" s="7"/>
      <c r="Q7" s="7"/>
      <c r="R7" s="7"/>
      <c r="S7" s="7"/>
      <c r="T7" s="7"/>
      <c r="U7" s="7"/>
      <c r="V7" s="7"/>
      <c r="W7" s="5"/>
    </row>
    <row r="8" spans="1:25" x14ac:dyDescent="0.3">
      <c r="A8" s="5"/>
      <c r="B8" s="16" t="s">
        <v>112</v>
      </c>
      <c r="C8" s="17">
        <f>C6-C7</f>
        <v>26644.37</v>
      </c>
      <c r="D8" s="7"/>
      <c r="E8" s="7"/>
      <c r="F8" s="7"/>
      <c r="G8" s="7"/>
      <c r="H8" s="7"/>
      <c r="I8" s="7"/>
      <c r="J8" s="7"/>
      <c r="K8" s="7"/>
      <c r="L8" s="7"/>
      <c r="M8" s="7"/>
      <c r="N8" s="7"/>
      <c r="O8" s="7"/>
      <c r="P8" s="7"/>
      <c r="Q8" s="7"/>
      <c r="R8" s="7"/>
      <c r="S8" s="7"/>
      <c r="T8" s="7"/>
      <c r="U8" s="7"/>
      <c r="V8" s="7"/>
      <c r="W8" s="5"/>
    </row>
    <row r="9" spans="1:25" x14ac:dyDescent="0.3">
      <c r="A9" s="5"/>
      <c r="B9" s="16" t="s">
        <v>122</v>
      </c>
      <c r="C9" s="19">
        <v>15415.88</v>
      </c>
      <c r="D9" s="7"/>
      <c r="E9" s="7"/>
      <c r="F9" s="7"/>
      <c r="G9" s="7"/>
      <c r="H9" s="7"/>
      <c r="I9" s="7"/>
      <c r="J9" s="7"/>
      <c r="K9" s="7"/>
      <c r="L9" s="7"/>
      <c r="M9" s="7"/>
      <c r="N9" s="7"/>
      <c r="O9" s="7"/>
      <c r="P9" s="7"/>
      <c r="Q9" s="7"/>
      <c r="R9" s="7"/>
      <c r="S9" s="7"/>
      <c r="T9" s="7"/>
      <c r="U9" s="7"/>
      <c r="V9" s="7"/>
      <c r="W9" s="5"/>
    </row>
    <row r="10" spans="1:25" x14ac:dyDescent="0.3">
      <c r="A10" s="5"/>
      <c r="B10" s="16" t="s">
        <v>121</v>
      </c>
      <c r="C10" s="20">
        <f>GETPIVOTDATA("Encumbrances",$B$29)</f>
        <v>0</v>
      </c>
      <c r="D10" s="7"/>
      <c r="E10" s="7"/>
      <c r="F10" s="7"/>
      <c r="G10" s="7"/>
      <c r="H10" s="7"/>
      <c r="I10" s="7"/>
      <c r="J10" s="7"/>
      <c r="K10" s="7"/>
      <c r="L10" s="7"/>
      <c r="M10" s="7"/>
      <c r="N10" s="7"/>
      <c r="O10" s="7"/>
      <c r="P10" s="7"/>
      <c r="Q10" s="7"/>
      <c r="R10" s="7"/>
      <c r="S10" s="7"/>
      <c r="T10" s="7"/>
      <c r="U10" s="7"/>
      <c r="V10" s="7"/>
      <c r="W10" s="5"/>
    </row>
    <row r="11" spans="1:25" ht="15" thickBot="1" x14ac:dyDescent="0.35">
      <c r="A11" s="5"/>
      <c r="B11" s="21" t="s">
        <v>109</v>
      </c>
      <c r="C11" s="22">
        <f>C8+C9-C10</f>
        <v>42060.25</v>
      </c>
      <c r="D11" s="7"/>
      <c r="E11" s="7"/>
      <c r="F11" s="7"/>
      <c r="G11" s="7"/>
      <c r="H11" s="7"/>
      <c r="I11" s="7"/>
      <c r="J11" s="7"/>
      <c r="K11" s="7"/>
      <c r="L11" s="7"/>
      <c r="M11" s="7"/>
      <c r="N11" s="7"/>
      <c r="O11" s="7"/>
      <c r="P11" s="7"/>
      <c r="Q11" s="7"/>
      <c r="R11" s="7"/>
      <c r="S11" s="7"/>
      <c r="T11" s="7"/>
      <c r="U11" s="7"/>
      <c r="V11" s="7"/>
      <c r="W11" s="5"/>
    </row>
    <row r="12" spans="1:25" ht="9" customHeight="1" x14ac:dyDescent="0.3">
      <c r="A12" s="5"/>
      <c r="B12" s="7"/>
      <c r="C12" s="10"/>
      <c r="D12" s="7"/>
      <c r="E12" s="7"/>
      <c r="F12" s="7"/>
      <c r="G12" s="7"/>
      <c r="H12" s="7"/>
      <c r="I12" s="7"/>
      <c r="J12" s="7"/>
      <c r="K12" s="7"/>
      <c r="L12" s="7"/>
      <c r="M12" s="7"/>
      <c r="N12" s="7"/>
      <c r="O12" s="7"/>
      <c r="P12" s="7"/>
      <c r="Q12" s="7"/>
      <c r="R12" s="7"/>
      <c r="S12" s="7"/>
      <c r="T12" s="7"/>
      <c r="U12" s="7"/>
      <c r="V12" s="7"/>
      <c r="W12" s="5"/>
    </row>
    <row r="13" spans="1:25" ht="9" customHeight="1" x14ac:dyDescent="0.3">
      <c r="A13" s="5"/>
      <c r="B13" s="5"/>
      <c r="C13" s="6"/>
      <c r="D13" s="5"/>
      <c r="E13" s="5"/>
      <c r="F13" s="5"/>
      <c r="G13" s="5"/>
      <c r="H13" s="5"/>
      <c r="I13" s="5"/>
      <c r="J13" s="5"/>
      <c r="K13" s="5"/>
      <c r="L13" s="5"/>
      <c r="M13" s="5"/>
      <c r="N13" s="5"/>
      <c r="O13" s="5"/>
      <c r="P13" s="5"/>
      <c r="Q13" s="5"/>
      <c r="R13" s="5"/>
      <c r="S13" s="5"/>
      <c r="T13" s="5"/>
      <c r="U13" s="5"/>
      <c r="V13" s="5"/>
      <c r="W13" s="5"/>
      <c r="X13" s="8"/>
      <c r="Y13" s="8"/>
    </row>
    <row r="14" spans="1:25" ht="9" customHeight="1" x14ac:dyDescent="0.3">
      <c r="A14" s="5"/>
      <c r="B14" s="7"/>
      <c r="C14" s="10"/>
      <c r="D14" s="7"/>
      <c r="E14" s="7"/>
      <c r="F14" s="7"/>
      <c r="G14" s="7"/>
      <c r="H14" s="7"/>
      <c r="I14" s="7"/>
      <c r="J14" s="7"/>
      <c r="K14" s="7"/>
      <c r="L14" s="7"/>
      <c r="M14" s="7"/>
      <c r="N14" s="7"/>
      <c r="O14" s="7"/>
      <c r="P14" s="7"/>
      <c r="Q14" s="7"/>
      <c r="R14" s="7"/>
      <c r="S14" s="7"/>
      <c r="T14" s="7"/>
      <c r="U14" s="7"/>
      <c r="V14" s="7"/>
      <c r="W14" s="5"/>
    </row>
    <row r="15" spans="1:25" ht="18" x14ac:dyDescent="0.35">
      <c r="A15" s="5"/>
      <c r="B15" s="59"/>
      <c r="C15" s="59"/>
      <c r="D15" s="59"/>
      <c r="E15" s="59"/>
      <c r="F15" s="7"/>
      <c r="G15" s="7"/>
      <c r="H15" s="7"/>
      <c r="I15" s="7"/>
      <c r="J15" s="7"/>
      <c r="K15" s="7"/>
      <c r="L15" s="7"/>
      <c r="M15" s="7"/>
      <c r="N15" s="7"/>
      <c r="O15" s="7"/>
      <c r="P15" s="7"/>
      <c r="Q15" s="7"/>
      <c r="R15" s="7"/>
      <c r="S15" s="7"/>
      <c r="T15" s="7"/>
      <c r="U15" s="7"/>
      <c r="V15" s="7"/>
      <c r="W15" s="5"/>
    </row>
    <row r="16" spans="1:25" ht="9" customHeight="1" x14ac:dyDescent="0.3">
      <c r="A16" s="5"/>
      <c r="B16" s="23"/>
      <c r="C16" s="24"/>
      <c r="D16" s="23"/>
      <c r="E16" s="23"/>
      <c r="F16" s="7"/>
      <c r="G16" s="7"/>
      <c r="H16" s="7"/>
      <c r="I16" s="7"/>
      <c r="J16" s="7"/>
      <c r="K16" s="7"/>
      <c r="L16" s="7"/>
      <c r="M16" s="7"/>
      <c r="N16" s="7"/>
      <c r="O16" s="7"/>
      <c r="P16" s="7"/>
      <c r="Q16" s="7"/>
      <c r="R16" s="7"/>
      <c r="S16" s="7"/>
      <c r="T16" s="7"/>
      <c r="U16" s="7"/>
      <c r="V16" s="7"/>
      <c r="W16" s="5"/>
    </row>
    <row r="17" spans="1:23" x14ac:dyDescent="0.3">
      <c r="A17" s="5"/>
      <c r="B17" s="39" t="s">
        <v>18</v>
      </c>
      <c r="C17" s="40" t="s">
        <v>290</v>
      </c>
      <c r="D17" s="23"/>
      <c r="E17" s="23"/>
      <c r="F17" s="7"/>
      <c r="G17" s="7"/>
      <c r="H17" s="7"/>
      <c r="I17" s="7"/>
      <c r="J17" s="7"/>
      <c r="K17" s="7"/>
      <c r="L17" s="7"/>
      <c r="M17" s="7"/>
      <c r="N17" s="7"/>
      <c r="O17" s="7"/>
      <c r="P17" s="7"/>
      <c r="Q17" s="7"/>
      <c r="R17" s="7"/>
      <c r="S17" s="7"/>
      <c r="T17" s="7"/>
      <c r="U17" s="7"/>
      <c r="V17" s="7"/>
      <c r="W17" s="5"/>
    </row>
    <row r="18" spans="1:23" ht="9" customHeight="1" thickBot="1" x14ac:dyDescent="0.35">
      <c r="A18" s="5"/>
      <c r="B18" s="23"/>
      <c r="C18" s="24"/>
      <c r="D18" s="23"/>
      <c r="E18" s="23"/>
      <c r="F18" s="7"/>
      <c r="G18" s="7"/>
      <c r="H18" s="7"/>
      <c r="I18" s="7"/>
      <c r="J18" s="7"/>
      <c r="K18" s="7"/>
      <c r="L18" s="7"/>
      <c r="M18" s="7"/>
      <c r="N18" s="7"/>
      <c r="O18" s="7"/>
      <c r="P18" s="7"/>
      <c r="Q18" s="7"/>
      <c r="R18" s="7"/>
      <c r="S18" s="7"/>
      <c r="T18" s="7"/>
      <c r="U18" s="7"/>
      <c r="V18" s="7"/>
      <c r="W18" s="5"/>
    </row>
    <row r="19" spans="1:23" x14ac:dyDescent="0.3">
      <c r="A19" s="5"/>
      <c r="B19" s="46" t="s">
        <v>108</v>
      </c>
      <c r="C19" s="47" t="s">
        <v>137</v>
      </c>
      <c r="D19" s="47" t="s">
        <v>138</v>
      </c>
      <c r="E19" s="49" t="s">
        <v>66</v>
      </c>
      <c r="F19" s="7"/>
      <c r="G19" s="7"/>
      <c r="H19" s="7"/>
      <c r="I19" s="7"/>
      <c r="J19" s="7"/>
      <c r="K19" s="7"/>
      <c r="L19" s="7"/>
      <c r="M19" s="7"/>
      <c r="N19" s="7"/>
      <c r="O19" s="7"/>
      <c r="P19" s="7"/>
      <c r="Q19" s="7"/>
      <c r="R19" s="7"/>
      <c r="S19" s="7"/>
      <c r="T19" s="7"/>
      <c r="U19" s="7"/>
      <c r="V19" s="7"/>
      <c r="W19" s="5"/>
    </row>
    <row r="20" spans="1:23" x14ac:dyDescent="0.3">
      <c r="A20" s="5"/>
      <c r="B20" s="41" t="s">
        <v>81</v>
      </c>
      <c r="C20" s="40" t="s">
        <v>415</v>
      </c>
      <c r="D20" s="40" t="s">
        <v>291</v>
      </c>
      <c r="E20" s="27">
        <v>26682.77</v>
      </c>
      <c r="F20" s="7"/>
      <c r="G20" s="7"/>
      <c r="H20" s="7"/>
      <c r="I20" s="7"/>
      <c r="J20" s="7"/>
      <c r="K20" s="7"/>
      <c r="L20" s="7"/>
      <c r="M20" s="7"/>
      <c r="N20" s="7"/>
      <c r="O20" s="7"/>
      <c r="P20" s="7"/>
      <c r="Q20" s="7"/>
      <c r="R20" s="7"/>
      <c r="S20" s="7"/>
      <c r="T20" s="7"/>
      <c r="U20" s="7"/>
      <c r="V20" s="7"/>
      <c r="W20" s="5"/>
    </row>
    <row r="21" spans="1:23" ht="15" thickBot="1" x14ac:dyDescent="0.35">
      <c r="A21" s="5"/>
      <c r="B21" s="28" t="s">
        <v>75</v>
      </c>
      <c r="C21" s="29"/>
      <c r="D21" s="29"/>
      <c r="E21" s="31">
        <v>26682.77</v>
      </c>
      <c r="F21" s="7"/>
      <c r="G21" s="7"/>
      <c r="H21" s="7"/>
      <c r="I21" s="7"/>
      <c r="J21" s="7"/>
      <c r="K21" s="7"/>
      <c r="L21" s="7"/>
      <c r="M21" s="7"/>
      <c r="N21" s="7"/>
      <c r="O21" s="7"/>
      <c r="P21" s="7"/>
      <c r="Q21" s="7"/>
      <c r="R21" s="7"/>
      <c r="S21" s="7"/>
      <c r="T21" s="7"/>
      <c r="U21" s="7"/>
      <c r="V21" s="7"/>
      <c r="W21" s="5"/>
    </row>
    <row r="22" spans="1:23" x14ac:dyDescent="0.3">
      <c r="A22" s="5"/>
      <c r="B22" s="7"/>
      <c r="C22" s="10"/>
      <c r="D22" s="7"/>
      <c r="E22" s="7"/>
      <c r="F22" s="7"/>
      <c r="G22" s="7"/>
      <c r="H22" s="7"/>
      <c r="I22" s="7"/>
      <c r="J22" s="7"/>
      <c r="K22" s="7"/>
      <c r="L22" s="7"/>
      <c r="M22" s="7"/>
      <c r="N22" s="7"/>
      <c r="O22" s="7"/>
      <c r="P22" s="7"/>
      <c r="Q22" s="7"/>
      <c r="R22" s="7"/>
      <c r="S22" s="7"/>
      <c r="T22" s="7"/>
      <c r="U22" s="7"/>
      <c r="V22" s="7"/>
      <c r="W22" s="5"/>
    </row>
    <row r="23" spans="1:23" x14ac:dyDescent="0.3">
      <c r="A23" s="5"/>
      <c r="B23" s="7"/>
      <c r="C23" s="10"/>
      <c r="D23" s="7"/>
      <c r="E23" s="7"/>
      <c r="F23" s="7"/>
      <c r="G23" s="7"/>
      <c r="H23" s="7"/>
      <c r="I23" s="7"/>
      <c r="J23" s="7"/>
      <c r="K23" s="7"/>
      <c r="L23" s="7"/>
      <c r="M23" s="7"/>
      <c r="N23" s="7"/>
      <c r="O23" s="7"/>
      <c r="P23" s="7"/>
      <c r="Q23" s="7"/>
      <c r="R23" s="7"/>
      <c r="S23" s="7"/>
      <c r="T23" s="7"/>
      <c r="U23" s="7"/>
      <c r="V23" s="7"/>
      <c r="W23" s="5"/>
    </row>
    <row r="24" spans="1:23" x14ac:dyDescent="0.3">
      <c r="A24" s="5"/>
      <c r="B24" s="7"/>
      <c r="C24" s="10"/>
      <c r="D24" s="7"/>
      <c r="E24" s="7"/>
      <c r="F24" s="7"/>
      <c r="G24" s="7"/>
      <c r="H24" s="7"/>
      <c r="I24" s="7"/>
      <c r="J24" s="7"/>
      <c r="K24" s="7"/>
      <c r="L24" s="7"/>
      <c r="M24" s="7"/>
      <c r="N24" s="7"/>
      <c r="O24" s="7"/>
      <c r="P24" s="7"/>
      <c r="Q24" s="7"/>
      <c r="R24" s="7"/>
      <c r="S24" s="7"/>
      <c r="T24" s="7"/>
      <c r="U24" s="7"/>
      <c r="V24" s="7"/>
      <c r="W24" s="5"/>
    </row>
    <row r="25" spans="1:23" ht="18" x14ac:dyDescent="0.35">
      <c r="A25" s="5"/>
      <c r="B25" s="43"/>
      <c r="C25" s="43"/>
      <c r="D25" s="43"/>
      <c r="E25" s="43"/>
      <c r="F25" s="43"/>
      <c r="G25" s="43"/>
      <c r="H25" s="7"/>
      <c r="I25" s="7"/>
      <c r="J25" s="7"/>
      <c r="K25" s="7"/>
      <c r="L25" s="7"/>
      <c r="M25" s="7"/>
      <c r="N25" s="7"/>
      <c r="O25" s="7"/>
      <c r="P25" s="7"/>
      <c r="Q25" s="7"/>
      <c r="R25" s="7"/>
      <c r="S25" s="7"/>
      <c r="T25" s="7"/>
      <c r="U25" s="7"/>
      <c r="V25" s="7"/>
      <c r="W25" s="5"/>
    </row>
    <row r="26" spans="1:23" ht="9" customHeight="1" x14ac:dyDescent="0.3">
      <c r="A26" s="5"/>
      <c r="B26" s="23"/>
      <c r="C26" s="23"/>
      <c r="D26" s="23"/>
      <c r="E26" s="23"/>
      <c r="F26" s="23"/>
      <c r="G26" s="23"/>
      <c r="H26" s="7"/>
      <c r="I26" s="7"/>
      <c r="J26" s="7"/>
      <c r="K26" s="7"/>
      <c r="L26" s="7"/>
      <c r="M26" s="7"/>
      <c r="N26" s="7"/>
      <c r="O26" s="7"/>
      <c r="P26" s="7"/>
      <c r="Q26" s="7"/>
      <c r="R26" s="7"/>
      <c r="S26" s="7"/>
      <c r="T26" s="7"/>
      <c r="U26" s="7"/>
      <c r="V26" s="7"/>
      <c r="W26" s="5"/>
    </row>
    <row r="27" spans="1:23" x14ac:dyDescent="0.3">
      <c r="A27" s="5"/>
      <c r="B27" s="39" t="s">
        <v>18</v>
      </c>
      <c r="C27" s="40" t="s">
        <v>290</v>
      </c>
      <c r="D27" s="23"/>
      <c r="E27" s="23"/>
      <c r="F27" s="23"/>
      <c r="G27" s="23"/>
      <c r="H27" s="7"/>
      <c r="I27" s="7"/>
      <c r="J27" s="7"/>
      <c r="K27" s="7"/>
      <c r="L27" s="7"/>
      <c r="M27" s="7"/>
      <c r="N27" s="7"/>
      <c r="O27" s="7"/>
      <c r="P27" s="7"/>
      <c r="Q27" s="7"/>
      <c r="R27" s="7"/>
      <c r="S27" s="7"/>
      <c r="T27" s="7"/>
      <c r="U27" s="7"/>
      <c r="V27" s="7"/>
      <c r="W27" s="5"/>
    </row>
    <row r="28" spans="1:23" ht="9" customHeight="1" thickBot="1" x14ac:dyDescent="0.35">
      <c r="A28" s="5"/>
      <c r="B28" s="23"/>
      <c r="C28" s="23"/>
      <c r="D28" s="23"/>
      <c r="E28" s="23"/>
      <c r="F28" s="23"/>
      <c r="G28" s="23"/>
      <c r="H28" s="7"/>
      <c r="I28" s="7"/>
      <c r="J28" s="7"/>
      <c r="K28" s="7"/>
      <c r="L28" s="7"/>
      <c r="M28" s="7"/>
      <c r="N28" s="7"/>
      <c r="O28" s="7"/>
      <c r="P28" s="7"/>
      <c r="Q28" s="7"/>
      <c r="R28" s="7"/>
      <c r="S28" s="7"/>
      <c r="T28" s="7"/>
      <c r="U28" s="7"/>
      <c r="V28" s="7"/>
      <c r="W28" s="5"/>
    </row>
    <row r="29" spans="1:23" x14ac:dyDescent="0.3">
      <c r="A29" s="5"/>
      <c r="B29" s="46" t="s">
        <v>108</v>
      </c>
      <c r="C29" s="47" t="s">
        <v>136</v>
      </c>
      <c r="D29" s="48" t="s">
        <v>135</v>
      </c>
      <c r="E29" s="48" t="s">
        <v>84</v>
      </c>
      <c r="F29" s="48" t="s">
        <v>83</v>
      </c>
      <c r="G29" s="49" t="s">
        <v>82</v>
      </c>
      <c r="H29" s="7"/>
      <c r="I29" s="7"/>
      <c r="J29" s="7"/>
      <c r="K29" s="7"/>
      <c r="L29" s="7"/>
      <c r="M29" s="7"/>
      <c r="N29" s="7"/>
      <c r="O29" s="7"/>
      <c r="P29" s="7"/>
      <c r="Q29" s="7"/>
      <c r="R29" s="7"/>
      <c r="S29" s="7"/>
      <c r="T29" s="7"/>
      <c r="U29" s="7"/>
      <c r="V29" s="7"/>
      <c r="W29" s="5"/>
    </row>
    <row r="30" spans="1:23" x14ac:dyDescent="0.3">
      <c r="A30" s="5"/>
      <c r="B30" s="41" t="s">
        <v>79</v>
      </c>
      <c r="C30" s="40" t="s">
        <v>45</v>
      </c>
      <c r="D30" s="26">
        <v>26682.77</v>
      </c>
      <c r="E30" s="26">
        <v>0</v>
      </c>
      <c r="F30" s="26">
        <v>38.4</v>
      </c>
      <c r="G30" s="27">
        <v>26644.37</v>
      </c>
      <c r="H30" s="7"/>
      <c r="I30" s="7"/>
      <c r="J30" s="7"/>
      <c r="K30" s="7"/>
      <c r="L30" s="7"/>
      <c r="M30" s="7"/>
      <c r="N30" s="7"/>
      <c r="O30" s="7"/>
      <c r="P30" s="7"/>
      <c r="Q30" s="7"/>
      <c r="R30" s="7"/>
      <c r="S30" s="7"/>
      <c r="T30" s="7"/>
      <c r="U30" s="7"/>
      <c r="V30" s="7"/>
      <c r="W30" s="5"/>
    </row>
    <row r="31" spans="1:23" ht="15" thickBot="1" x14ac:dyDescent="0.35">
      <c r="A31" s="5"/>
      <c r="B31" s="28" t="s">
        <v>75</v>
      </c>
      <c r="C31" s="29"/>
      <c r="D31" s="30">
        <v>26682.77</v>
      </c>
      <c r="E31" s="30">
        <v>0</v>
      </c>
      <c r="F31" s="30">
        <v>38.4</v>
      </c>
      <c r="G31" s="31">
        <v>26644.37</v>
      </c>
      <c r="H31" s="7"/>
      <c r="I31" s="7"/>
      <c r="J31" s="7"/>
      <c r="K31" s="7"/>
      <c r="L31" s="7"/>
      <c r="M31" s="7"/>
      <c r="N31" s="7"/>
      <c r="O31" s="7"/>
      <c r="P31" s="7"/>
      <c r="Q31" s="7"/>
      <c r="R31" s="7"/>
      <c r="S31" s="7"/>
      <c r="T31" s="7"/>
      <c r="U31" s="7"/>
      <c r="V31" s="7"/>
      <c r="W31" s="5"/>
    </row>
    <row r="32" spans="1:23" x14ac:dyDescent="0.3">
      <c r="A32" s="5"/>
      <c r="B32" s="7"/>
      <c r="C32" s="7"/>
      <c r="D32" s="7"/>
      <c r="E32" s="7"/>
      <c r="F32" s="7"/>
      <c r="G32" s="7"/>
      <c r="H32" s="7"/>
      <c r="I32" s="7"/>
      <c r="J32" s="7"/>
      <c r="K32" s="7"/>
      <c r="L32" s="7"/>
      <c r="M32" s="7"/>
      <c r="N32" s="7"/>
      <c r="O32" s="7"/>
      <c r="P32" s="7"/>
      <c r="Q32" s="7"/>
      <c r="R32" s="7"/>
      <c r="S32" s="7"/>
      <c r="T32" s="7"/>
      <c r="U32" s="7"/>
      <c r="V32" s="7"/>
      <c r="W32" s="5"/>
    </row>
    <row r="33" spans="1:25" x14ac:dyDescent="0.3">
      <c r="A33" s="5"/>
      <c r="B33" s="7"/>
      <c r="C33" s="7"/>
      <c r="D33" s="7"/>
      <c r="E33" s="7"/>
      <c r="F33" s="7"/>
      <c r="G33" s="7"/>
      <c r="H33" s="7"/>
      <c r="I33" s="7"/>
      <c r="J33" s="7"/>
      <c r="K33" s="7"/>
      <c r="L33" s="7"/>
      <c r="M33" s="7"/>
      <c r="N33" s="7"/>
      <c r="O33" s="7"/>
      <c r="P33" s="7"/>
      <c r="Q33" s="7"/>
      <c r="R33" s="7"/>
      <c r="S33" s="7"/>
      <c r="T33" s="7"/>
      <c r="U33" s="7"/>
      <c r="V33" s="7"/>
      <c r="W33" s="5"/>
    </row>
    <row r="34" spans="1:25" x14ac:dyDescent="0.3">
      <c r="A34" s="5"/>
      <c r="B34" s="7"/>
      <c r="C34" s="7"/>
      <c r="D34" s="7"/>
      <c r="E34" s="7"/>
      <c r="F34" s="7"/>
      <c r="G34" s="7"/>
      <c r="H34" s="7"/>
      <c r="I34" s="7"/>
      <c r="J34" s="7"/>
      <c r="K34" s="7"/>
      <c r="L34" s="7"/>
      <c r="M34" s="7"/>
      <c r="N34" s="7"/>
      <c r="O34" s="7"/>
      <c r="P34" s="7"/>
      <c r="Q34" s="7"/>
      <c r="R34" s="7"/>
      <c r="S34" s="7"/>
      <c r="T34" s="7"/>
      <c r="U34" s="7"/>
      <c r="V34" s="7"/>
      <c r="W34" s="5"/>
    </row>
    <row r="35" spans="1:25" x14ac:dyDescent="0.3">
      <c r="A35" s="5"/>
      <c r="B35" s="7"/>
      <c r="C35" s="7"/>
      <c r="D35" s="7"/>
      <c r="E35" s="7"/>
      <c r="F35" s="7"/>
      <c r="G35" s="7"/>
      <c r="H35" s="7"/>
      <c r="I35" s="7"/>
      <c r="J35" s="7"/>
      <c r="K35" s="7"/>
      <c r="L35" s="7"/>
      <c r="M35" s="7"/>
      <c r="N35" s="7"/>
      <c r="O35" s="7"/>
      <c r="P35" s="7"/>
      <c r="Q35" s="7"/>
      <c r="R35" s="7"/>
      <c r="S35" s="7"/>
      <c r="T35" s="7"/>
      <c r="U35" s="7"/>
      <c r="V35" s="7"/>
      <c r="W35" s="5"/>
    </row>
    <row r="36" spans="1:25" x14ac:dyDescent="0.3">
      <c r="A36" s="5"/>
      <c r="B36" s="7"/>
      <c r="C36" s="7"/>
      <c r="D36" s="7"/>
      <c r="E36" s="7"/>
      <c r="F36" s="7"/>
      <c r="G36" s="7"/>
      <c r="H36" s="7"/>
      <c r="I36" s="7"/>
      <c r="J36" s="7"/>
      <c r="K36" s="7"/>
      <c r="L36" s="7"/>
      <c r="M36" s="7"/>
      <c r="N36" s="7"/>
      <c r="O36" s="7"/>
      <c r="P36" s="7"/>
      <c r="Q36" s="7"/>
      <c r="R36" s="7"/>
      <c r="S36" s="7"/>
      <c r="T36" s="7"/>
      <c r="U36" s="7"/>
      <c r="V36" s="7"/>
      <c r="W36" s="5"/>
    </row>
    <row r="37" spans="1:25" x14ac:dyDescent="0.3">
      <c r="A37" s="5"/>
      <c r="B37" s="7"/>
      <c r="C37" s="7"/>
      <c r="D37" s="7"/>
      <c r="E37" s="7"/>
      <c r="F37" s="7"/>
      <c r="G37" s="7"/>
      <c r="H37" s="7"/>
      <c r="I37" s="7"/>
      <c r="J37" s="7"/>
      <c r="K37" s="7"/>
      <c r="L37" s="7"/>
      <c r="M37" s="7"/>
      <c r="N37" s="7"/>
      <c r="O37" s="7"/>
      <c r="P37" s="7"/>
      <c r="Q37" s="7"/>
      <c r="R37" s="7"/>
      <c r="S37" s="7"/>
      <c r="T37" s="7"/>
      <c r="U37" s="7"/>
      <c r="V37" s="7"/>
      <c r="W37" s="5"/>
    </row>
    <row r="38" spans="1:25" x14ac:dyDescent="0.3">
      <c r="A38" s="5"/>
      <c r="B38" s="7"/>
      <c r="C38" s="7"/>
      <c r="D38" s="7"/>
      <c r="E38" s="7"/>
      <c r="F38" s="7"/>
      <c r="G38" s="7"/>
      <c r="H38" s="7"/>
      <c r="I38" s="7"/>
      <c r="J38" s="7"/>
      <c r="K38" s="7"/>
      <c r="L38" s="7"/>
      <c r="M38" s="7"/>
      <c r="N38" s="7"/>
      <c r="O38" s="7"/>
      <c r="P38" s="7"/>
      <c r="Q38" s="7"/>
      <c r="R38" s="7"/>
      <c r="S38" s="7"/>
      <c r="T38" s="7"/>
      <c r="U38" s="7"/>
      <c r="V38" s="7"/>
      <c r="W38" s="5"/>
    </row>
    <row r="39" spans="1:25" x14ac:dyDescent="0.3">
      <c r="A39" s="5"/>
      <c r="B39" s="11"/>
      <c r="C39" s="11"/>
      <c r="D39" s="12"/>
      <c r="E39" s="13"/>
      <c r="F39" s="13"/>
      <c r="G39" s="14"/>
      <c r="H39" s="7"/>
      <c r="I39" s="7"/>
      <c r="J39" s="7"/>
      <c r="K39" s="7"/>
      <c r="L39" s="7"/>
      <c r="M39" s="7"/>
      <c r="N39" s="7"/>
      <c r="O39" s="7"/>
      <c r="P39" s="7"/>
      <c r="Q39" s="7"/>
      <c r="R39" s="7"/>
      <c r="S39" s="7"/>
      <c r="T39" s="7"/>
      <c r="U39" s="7"/>
      <c r="V39" s="7"/>
      <c r="W39" s="5"/>
    </row>
    <row r="40" spans="1:25" x14ac:dyDescent="0.3">
      <c r="A40" s="5"/>
      <c r="B40" s="11"/>
      <c r="C40" s="11"/>
      <c r="D40" s="12"/>
      <c r="E40" s="13"/>
      <c r="F40" s="13"/>
      <c r="G40" s="14"/>
      <c r="H40" s="7"/>
      <c r="I40" s="7"/>
      <c r="J40" s="7"/>
      <c r="K40" s="7"/>
      <c r="L40" s="7"/>
      <c r="M40" s="7"/>
      <c r="N40" s="7"/>
      <c r="O40" s="7"/>
      <c r="P40" s="7"/>
      <c r="Q40" s="7"/>
      <c r="R40" s="7"/>
      <c r="S40" s="7"/>
      <c r="T40" s="7"/>
      <c r="U40" s="7"/>
      <c r="V40" s="7"/>
      <c r="W40" s="5"/>
    </row>
    <row r="41" spans="1:25" x14ac:dyDescent="0.3">
      <c r="A41" s="5"/>
      <c r="B41" s="11"/>
      <c r="C41" s="11"/>
      <c r="D41" s="12"/>
      <c r="E41" s="13"/>
      <c r="F41" s="13"/>
      <c r="G41" s="14"/>
      <c r="H41" s="7"/>
      <c r="I41" s="7"/>
      <c r="J41" s="7"/>
      <c r="K41" s="7"/>
      <c r="L41" s="7"/>
      <c r="M41" s="7"/>
      <c r="N41" s="7"/>
      <c r="O41" s="7"/>
      <c r="P41" s="7"/>
      <c r="Q41" s="7"/>
      <c r="R41" s="7"/>
      <c r="S41" s="7"/>
      <c r="T41" s="7"/>
      <c r="U41" s="7"/>
      <c r="V41" s="7"/>
      <c r="W41" s="5"/>
    </row>
    <row r="42" spans="1:25" x14ac:dyDescent="0.3">
      <c r="A42" s="5"/>
      <c r="B42" s="11"/>
      <c r="C42" s="11"/>
      <c r="D42" s="12"/>
      <c r="E42" s="13"/>
      <c r="F42" s="13"/>
      <c r="G42" s="14"/>
      <c r="H42" s="7"/>
      <c r="I42" s="7"/>
      <c r="J42" s="7"/>
      <c r="K42" s="7"/>
      <c r="L42" s="7"/>
      <c r="M42" s="7"/>
      <c r="N42" s="7"/>
      <c r="O42" s="7"/>
      <c r="P42" s="7"/>
      <c r="Q42" s="7"/>
      <c r="R42" s="7"/>
      <c r="S42" s="7"/>
      <c r="T42" s="7"/>
      <c r="U42" s="7"/>
      <c r="V42" s="7"/>
      <c r="W42" s="5"/>
    </row>
    <row r="43" spans="1:25" x14ac:dyDescent="0.3">
      <c r="A43" s="5"/>
      <c r="B43" s="11"/>
      <c r="C43" s="11"/>
      <c r="D43" s="12"/>
      <c r="E43" s="13"/>
      <c r="F43" s="13"/>
      <c r="G43" s="14"/>
      <c r="H43" s="7"/>
      <c r="I43" s="7"/>
      <c r="J43" s="7"/>
      <c r="K43" s="7"/>
      <c r="L43" s="7"/>
      <c r="M43" s="7"/>
      <c r="N43" s="7"/>
      <c r="O43" s="7"/>
      <c r="P43" s="7"/>
      <c r="Q43" s="7"/>
      <c r="R43" s="7"/>
      <c r="S43" s="7"/>
      <c r="T43" s="7"/>
      <c r="U43" s="7"/>
      <c r="V43" s="7"/>
      <c r="W43" s="5"/>
    </row>
    <row r="44" spans="1:25" x14ac:dyDescent="0.3">
      <c r="A44" s="5"/>
      <c r="B44" s="7"/>
      <c r="C44" s="7"/>
      <c r="D44" s="15"/>
      <c r="E44" s="10"/>
      <c r="F44" s="10"/>
      <c r="G44" s="10"/>
      <c r="H44" s="7"/>
      <c r="I44" s="7"/>
      <c r="J44" s="7"/>
      <c r="K44" s="7"/>
      <c r="L44" s="7"/>
      <c r="M44" s="7"/>
      <c r="N44" s="7"/>
      <c r="O44" s="7"/>
      <c r="P44" s="7"/>
      <c r="Q44" s="7"/>
      <c r="R44" s="7"/>
      <c r="S44" s="7"/>
      <c r="T44" s="7"/>
      <c r="U44" s="7"/>
      <c r="V44" s="7"/>
      <c r="W44" s="5"/>
    </row>
    <row r="45" spans="1:25" ht="9" customHeight="1" x14ac:dyDescent="0.3">
      <c r="A45" s="5"/>
      <c r="B45" s="5"/>
      <c r="C45" s="5"/>
      <c r="D45" s="9"/>
      <c r="E45" s="6"/>
      <c r="F45" s="6"/>
      <c r="G45" s="6"/>
      <c r="H45" s="5"/>
      <c r="I45" s="5"/>
      <c r="J45" s="5"/>
      <c r="K45" s="5"/>
      <c r="L45" s="5"/>
      <c r="M45" s="5"/>
      <c r="N45" s="5"/>
      <c r="O45" s="5"/>
      <c r="P45" s="5"/>
      <c r="Q45" s="5"/>
      <c r="R45" s="5"/>
      <c r="S45" s="5"/>
      <c r="T45" s="5"/>
      <c r="U45" s="5"/>
      <c r="V45" s="5"/>
      <c r="W45" s="5"/>
      <c r="X45" s="8"/>
      <c r="Y45" s="8"/>
    </row>
    <row r="46" spans="1:25" ht="9" customHeight="1" thickBot="1" x14ac:dyDescent="0.35">
      <c r="A46" s="5"/>
      <c r="B46" s="7"/>
      <c r="C46" s="7"/>
      <c r="D46" s="15"/>
      <c r="E46" s="10"/>
      <c r="F46" s="10"/>
      <c r="G46" s="10"/>
      <c r="H46" s="7"/>
      <c r="I46" s="7"/>
      <c r="J46" s="7"/>
      <c r="K46" s="7"/>
      <c r="L46" s="7"/>
      <c r="M46" s="7"/>
      <c r="N46" s="7"/>
      <c r="O46" s="7"/>
      <c r="P46" s="7"/>
      <c r="Q46" s="7"/>
      <c r="R46" s="7"/>
      <c r="S46" s="7"/>
      <c r="T46" s="7"/>
      <c r="U46" s="7"/>
      <c r="V46" s="7"/>
      <c r="W46" s="7"/>
    </row>
    <row r="47" spans="1:25" ht="18.600000000000001" customHeight="1" thickBot="1" x14ac:dyDescent="0.45">
      <c r="A47" s="5"/>
      <c r="B47" s="62"/>
      <c r="C47" s="63"/>
      <c r="D47" s="63"/>
      <c r="E47" s="63"/>
      <c r="F47" s="63"/>
      <c r="G47" s="63"/>
      <c r="H47" s="63"/>
      <c r="I47" s="63"/>
      <c r="J47" s="25"/>
      <c r="K47" s="25"/>
      <c r="L47" s="23"/>
      <c r="M47" s="23"/>
      <c r="N47" s="23"/>
      <c r="O47" s="23"/>
      <c r="P47" s="23"/>
      <c r="Q47" s="23"/>
      <c r="R47" s="23"/>
      <c r="S47" s="23"/>
      <c r="T47" s="23"/>
      <c r="U47" s="23"/>
      <c r="V47" s="23"/>
      <c r="W47" s="7"/>
    </row>
    <row r="48" spans="1:25" ht="9" customHeight="1" x14ac:dyDescent="0.3">
      <c r="A48" s="5"/>
      <c r="B48" s="7"/>
      <c r="C48" s="7"/>
      <c r="D48" s="7"/>
      <c r="E48" s="7"/>
      <c r="F48" s="7"/>
      <c r="G48" s="7"/>
      <c r="H48" s="7"/>
      <c r="I48" s="7"/>
      <c r="J48" s="7"/>
      <c r="K48" s="7"/>
      <c r="L48" s="7"/>
      <c r="M48" s="7"/>
      <c r="N48" s="7"/>
      <c r="O48" s="7"/>
      <c r="P48" s="7"/>
      <c r="Q48" s="7"/>
      <c r="R48" s="7"/>
      <c r="S48" s="7"/>
      <c r="T48" s="7"/>
      <c r="U48" s="7"/>
      <c r="V48" s="7"/>
      <c r="W48" s="7"/>
    </row>
    <row r="49" spans="1:23" ht="15.75" customHeight="1" x14ac:dyDescent="0.3">
      <c r="A49" s="5"/>
      <c r="B49" s="3" t="s">
        <v>18</v>
      </c>
      <c r="C49" t="s">
        <v>290</v>
      </c>
      <c r="D49" s="7"/>
      <c r="E49" s="7"/>
      <c r="F49" s="7"/>
      <c r="G49" s="7"/>
      <c r="H49" s="7"/>
      <c r="I49" s="7"/>
      <c r="J49" s="7"/>
      <c r="K49" s="7"/>
      <c r="L49" s="7"/>
      <c r="M49" s="7"/>
      <c r="N49" s="7"/>
      <c r="O49" s="7"/>
      <c r="P49" s="7"/>
      <c r="Q49" s="7"/>
      <c r="R49" s="7"/>
      <c r="S49" s="7"/>
      <c r="T49" s="7"/>
      <c r="U49" s="7"/>
      <c r="V49" s="7"/>
      <c r="W49" s="7"/>
    </row>
    <row r="50" spans="1:23" ht="9" customHeight="1" x14ac:dyDescent="0.3">
      <c r="A50" s="5"/>
      <c r="B50" s="7"/>
      <c r="C50" s="7"/>
      <c r="D50" s="7"/>
      <c r="E50" s="7"/>
      <c r="F50" s="7"/>
      <c r="G50" s="7"/>
      <c r="H50" s="7"/>
      <c r="I50" s="7"/>
      <c r="J50" s="7"/>
      <c r="K50" s="7"/>
      <c r="L50" s="7"/>
      <c r="M50" s="7"/>
      <c r="N50" s="7"/>
      <c r="O50" s="7"/>
      <c r="P50" s="7"/>
      <c r="Q50" s="7"/>
      <c r="R50" s="7"/>
      <c r="S50" s="7"/>
      <c r="T50" s="7"/>
      <c r="U50" s="7"/>
      <c r="V50" s="7"/>
      <c r="W50" s="7"/>
    </row>
    <row r="51" spans="1:23" x14ac:dyDescent="0.3">
      <c r="A51" s="5"/>
      <c r="B51" s="3" t="s">
        <v>145</v>
      </c>
      <c r="I51" s="3" t="s">
        <v>142</v>
      </c>
      <c r="K51" s="7"/>
      <c r="L51" s="7"/>
      <c r="M51" s="7"/>
      <c r="N51" s="7"/>
      <c r="O51" s="7"/>
      <c r="P51" s="7"/>
      <c r="Q51" s="7"/>
      <c r="R51" s="7"/>
      <c r="S51" s="7"/>
      <c r="T51" s="7"/>
      <c r="U51" s="7"/>
      <c r="V51" s="7"/>
      <c r="W51" s="7"/>
    </row>
    <row r="52" spans="1:23" x14ac:dyDescent="0.3">
      <c r="A52" s="5"/>
      <c r="B52" s="3" t="s">
        <v>108</v>
      </c>
      <c r="C52" s="3" t="s">
        <v>22</v>
      </c>
      <c r="D52" s="3" t="s">
        <v>137</v>
      </c>
      <c r="E52" s="3" t="s">
        <v>138</v>
      </c>
      <c r="F52" s="3" t="s">
        <v>193</v>
      </c>
      <c r="G52" s="3" t="s">
        <v>194</v>
      </c>
      <c r="H52" s="3" t="s">
        <v>13</v>
      </c>
      <c r="I52" t="s">
        <v>144</v>
      </c>
      <c r="J52" t="s">
        <v>75</v>
      </c>
      <c r="K52" s="7"/>
      <c r="L52" s="7"/>
      <c r="M52" s="7"/>
      <c r="N52" s="7"/>
      <c r="O52" s="7"/>
      <c r="P52" s="7"/>
      <c r="Q52" s="7"/>
      <c r="R52" s="7"/>
      <c r="S52" s="7"/>
      <c r="T52" s="7"/>
      <c r="U52" s="7"/>
      <c r="V52" s="7"/>
      <c r="W52" s="7"/>
    </row>
    <row r="53" spans="1:23" x14ac:dyDescent="0.3">
      <c r="A53" s="5"/>
      <c r="B53" t="s">
        <v>79</v>
      </c>
      <c r="C53" t="s">
        <v>45</v>
      </c>
      <c r="D53" t="s">
        <v>416</v>
      </c>
      <c r="E53" t="s">
        <v>295</v>
      </c>
      <c r="F53" t="s">
        <v>294</v>
      </c>
      <c r="G53" t="s">
        <v>40</v>
      </c>
      <c r="H53" t="s">
        <v>417</v>
      </c>
      <c r="I53" s="4">
        <v>27.45</v>
      </c>
      <c r="J53" s="4">
        <v>27.45</v>
      </c>
      <c r="K53" s="7"/>
      <c r="L53" s="7"/>
      <c r="M53" s="7"/>
      <c r="N53" s="7"/>
      <c r="O53" s="7"/>
      <c r="P53" s="7"/>
      <c r="Q53" s="7"/>
      <c r="R53" s="7"/>
      <c r="S53" s="7"/>
      <c r="T53" s="7"/>
      <c r="U53" s="7"/>
      <c r="V53" s="7"/>
      <c r="W53" s="7"/>
    </row>
    <row r="54" spans="1:23" x14ac:dyDescent="0.3">
      <c r="A54" s="5"/>
      <c r="D54" t="s">
        <v>416</v>
      </c>
      <c r="E54" t="s">
        <v>295</v>
      </c>
      <c r="F54" t="s">
        <v>296</v>
      </c>
      <c r="G54" t="s">
        <v>40</v>
      </c>
      <c r="H54" t="s">
        <v>417</v>
      </c>
      <c r="I54" s="4">
        <v>10.95</v>
      </c>
      <c r="J54" s="4">
        <v>10.95</v>
      </c>
      <c r="K54" s="7"/>
      <c r="L54" s="7"/>
      <c r="M54" s="7"/>
      <c r="N54" s="7"/>
      <c r="O54" s="7"/>
      <c r="P54" s="7"/>
      <c r="Q54" s="7"/>
      <c r="R54" s="7"/>
      <c r="S54" s="7"/>
      <c r="T54" s="7"/>
      <c r="U54" s="7"/>
      <c r="V54" s="7"/>
      <c r="W54" s="7"/>
    </row>
    <row r="55" spans="1:23" x14ac:dyDescent="0.3">
      <c r="A55" s="5"/>
      <c r="C55" t="s">
        <v>150</v>
      </c>
      <c r="I55" s="4">
        <v>38.4</v>
      </c>
      <c r="J55" s="4">
        <v>38.4</v>
      </c>
      <c r="K55" s="7"/>
      <c r="L55" s="7"/>
      <c r="M55" s="7"/>
      <c r="N55" s="7"/>
      <c r="O55" s="7"/>
      <c r="P55" s="7"/>
      <c r="Q55" s="7"/>
      <c r="R55" s="7"/>
      <c r="S55" s="7"/>
      <c r="T55" s="7"/>
      <c r="U55" s="7"/>
      <c r="V55" s="7"/>
      <c r="W55" s="7"/>
    </row>
    <row r="56" spans="1:23" x14ac:dyDescent="0.3">
      <c r="A56" s="5"/>
      <c r="B56" t="s">
        <v>117</v>
      </c>
      <c r="I56" s="4">
        <v>38.4</v>
      </c>
      <c r="J56" s="4">
        <v>38.4</v>
      </c>
      <c r="K56" s="7"/>
      <c r="L56" s="7"/>
      <c r="M56" s="7"/>
      <c r="N56" s="7"/>
      <c r="O56" s="7"/>
      <c r="P56" s="7"/>
      <c r="Q56" s="7"/>
      <c r="R56" s="7"/>
      <c r="S56" s="7"/>
      <c r="T56" s="7"/>
      <c r="U56" s="7"/>
      <c r="V56" s="7"/>
      <c r="W56" s="7"/>
    </row>
    <row r="57" spans="1:23" x14ac:dyDescent="0.3">
      <c r="A57" s="5"/>
      <c r="B57" t="s">
        <v>75</v>
      </c>
      <c r="I57" s="4">
        <v>38.4</v>
      </c>
      <c r="J57" s="4">
        <v>38.4</v>
      </c>
      <c r="K57" s="7"/>
      <c r="L57" s="7"/>
      <c r="M57" s="7"/>
      <c r="N57" s="7"/>
      <c r="O57" s="7"/>
      <c r="P57" s="7"/>
      <c r="Q57" s="7"/>
      <c r="R57" s="7"/>
      <c r="S57" s="7"/>
      <c r="T57" s="7"/>
      <c r="U57" s="7"/>
      <c r="V57" s="7"/>
      <c r="W57" s="7"/>
    </row>
    <row r="58" spans="1:23" x14ac:dyDescent="0.3">
      <c r="A58" s="5"/>
      <c r="B58" s="7"/>
      <c r="C58" s="7"/>
      <c r="D58" s="7"/>
      <c r="E58" s="7"/>
      <c r="F58" s="7"/>
      <c r="G58" s="7"/>
      <c r="H58" s="7"/>
      <c r="I58" s="7"/>
      <c r="J58" s="7"/>
      <c r="K58" s="7"/>
      <c r="L58" s="7"/>
      <c r="M58" s="7"/>
      <c r="N58" s="7"/>
      <c r="O58" s="7"/>
      <c r="P58" s="7"/>
      <c r="Q58" s="7"/>
      <c r="R58" s="7"/>
      <c r="S58" s="7"/>
      <c r="T58" s="7"/>
      <c r="U58" s="7"/>
      <c r="V58" s="7"/>
      <c r="W58" s="7"/>
    </row>
    <row r="59" spans="1:23" x14ac:dyDescent="0.3">
      <c r="A59" s="5"/>
      <c r="B59" s="7"/>
      <c r="C59" s="7"/>
      <c r="D59" s="7"/>
      <c r="E59" s="7"/>
      <c r="F59" s="7"/>
      <c r="G59" s="7"/>
      <c r="H59" s="7"/>
      <c r="I59" s="7"/>
      <c r="J59" s="7"/>
      <c r="K59" s="7"/>
      <c r="L59" s="7"/>
      <c r="M59" s="7"/>
      <c r="N59" s="7"/>
      <c r="O59" s="7"/>
      <c r="P59" s="7"/>
      <c r="Q59" s="7"/>
      <c r="R59" s="7"/>
      <c r="S59" s="7"/>
      <c r="T59" s="7"/>
      <c r="U59" s="7"/>
      <c r="V59" s="7"/>
      <c r="W59" s="7"/>
    </row>
    <row r="60" spans="1:23" x14ac:dyDescent="0.3">
      <c r="A60" s="5"/>
      <c r="B60" s="7"/>
      <c r="C60" s="7"/>
      <c r="D60" s="7"/>
      <c r="E60" s="7"/>
      <c r="F60" s="7"/>
      <c r="G60" s="7"/>
      <c r="H60" s="7"/>
      <c r="I60" s="7"/>
      <c r="J60" s="7"/>
      <c r="K60" s="7"/>
      <c r="L60" s="7"/>
      <c r="M60" s="7"/>
      <c r="N60" s="7"/>
      <c r="O60" s="7"/>
      <c r="P60" s="7"/>
      <c r="Q60" s="7"/>
      <c r="R60" s="7"/>
      <c r="S60" s="7"/>
      <c r="T60" s="7"/>
      <c r="U60" s="7"/>
      <c r="V60" s="7"/>
      <c r="W60" s="7"/>
    </row>
    <row r="61" spans="1:23" x14ac:dyDescent="0.3">
      <c r="A61" s="5"/>
      <c r="B61" s="7"/>
      <c r="C61" s="7"/>
      <c r="D61" s="7"/>
      <c r="E61" s="7"/>
      <c r="F61" s="7"/>
      <c r="G61" s="7"/>
      <c r="H61" s="7"/>
      <c r="I61" s="7"/>
      <c r="J61" s="7"/>
      <c r="K61" s="7"/>
      <c r="L61" s="7"/>
      <c r="M61" s="7"/>
      <c r="N61" s="7"/>
      <c r="O61" s="7"/>
      <c r="P61" s="7"/>
      <c r="Q61" s="7"/>
      <c r="R61" s="7"/>
      <c r="S61" s="7"/>
      <c r="T61" s="7"/>
      <c r="U61" s="7"/>
      <c r="V61" s="7"/>
      <c r="W61" s="7"/>
    </row>
    <row r="62" spans="1:23" x14ac:dyDescent="0.3">
      <c r="A62" s="5"/>
      <c r="B62" s="7"/>
      <c r="C62" s="7"/>
      <c r="D62" s="7"/>
      <c r="E62" s="7"/>
      <c r="F62" s="7"/>
      <c r="G62" s="7"/>
      <c r="H62" s="7"/>
      <c r="I62" s="7"/>
      <c r="J62" s="7"/>
      <c r="K62" s="7"/>
      <c r="L62" s="7"/>
      <c r="M62" s="7"/>
      <c r="N62" s="7"/>
      <c r="O62" s="7"/>
      <c r="P62" s="7"/>
      <c r="Q62" s="7"/>
      <c r="R62" s="7"/>
      <c r="S62" s="7"/>
      <c r="T62" s="7"/>
      <c r="U62" s="7"/>
      <c r="V62" s="7"/>
      <c r="W62" s="7"/>
    </row>
    <row r="63" spans="1:23" x14ac:dyDescent="0.3">
      <c r="A63" s="5"/>
      <c r="B63" s="7"/>
      <c r="C63" s="7"/>
      <c r="D63" s="7"/>
      <c r="E63" s="7"/>
      <c r="F63" s="7"/>
      <c r="G63" s="7"/>
      <c r="H63" s="7"/>
      <c r="I63" s="7"/>
      <c r="J63" s="7"/>
      <c r="K63" s="7"/>
      <c r="L63" s="7"/>
      <c r="M63" s="7"/>
      <c r="N63" s="7"/>
      <c r="O63" s="7"/>
      <c r="P63" s="7"/>
      <c r="Q63" s="7"/>
      <c r="R63" s="7"/>
      <c r="S63" s="7"/>
      <c r="T63" s="7"/>
      <c r="U63" s="7"/>
      <c r="V63" s="7"/>
      <c r="W63" s="7"/>
    </row>
    <row r="64" spans="1:23" x14ac:dyDescent="0.3">
      <c r="A64" s="5"/>
      <c r="B64" s="7"/>
      <c r="C64" s="7"/>
      <c r="D64" s="7"/>
      <c r="E64" s="7"/>
      <c r="F64" s="7"/>
      <c r="G64" s="7"/>
      <c r="H64" s="7"/>
      <c r="I64" s="7"/>
      <c r="J64" s="7"/>
      <c r="K64" s="7"/>
      <c r="L64" s="7"/>
      <c r="M64" s="7"/>
      <c r="N64" s="7"/>
      <c r="O64" s="7"/>
      <c r="P64" s="7"/>
      <c r="Q64" s="7"/>
      <c r="R64" s="7"/>
      <c r="S64" s="7"/>
      <c r="T64" s="7"/>
      <c r="U64" s="7"/>
      <c r="V64" s="7"/>
      <c r="W64" s="7"/>
    </row>
    <row r="65" spans="1:23" x14ac:dyDescent="0.3">
      <c r="A65" s="5"/>
      <c r="B65" s="7"/>
      <c r="C65" s="7"/>
      <c r="D65" s="7"/>
      <c r="E65" s="7"/>
      <c r="F65" s="7"/>
      <c r="G65" s="7"/>
      <c r="H65" s="7"/>
      <c r="I65" s="7"/>
      <c r="J65" s="7"/>
      <c r="K65" s="7"/>
      <c r="L65" s="7"/>
      <c r="M65" s="7"/>
      <c r="N65" s="7"/>
      <c r="O65" s="7"/>
      <c r="P65" s="7"/>
      <c r="Q65" s="7"/>
      <c r="R65" s="7"/>
      <c r="S65" s="7"/>
      <c r="T65" s="7"/>
      <c r="U65" s="7"/>
      <c r="V65" s="7"/>
      <c r="W65" s="7"/>
    </row>
    <row r="66" spans="1:23" x14ac:dyDescent="0.3">
      <c r="A66" s="5"/>
      <c r="B66" s="7"/>
      <c r="C66" s="7"/>
      <c r="D66" s="7"/>
      <c r="E66" s="7"/>
      <c r="F66" s="7"/>
      <c r="G66" s="7"/>
      <c r="H66" s="7"/>
      <c r="I66" s="7"/>
      <c r="J66" s="7"/>
      <c r="K66" s="7"/>
      <c r="L66" s="7"/>
      <c r="M66" s="7"/>
      <c r="N66" s="7"/>
      <c r="O66" s="7"/>
      <c r="P66" s="7"/>
      <c r="Q66" s="7"/>
      <c r="R66" s="7"/>
      <c r="S66" s="7"/>
      <c r="T66" s="7"/>
      <c r="U66" s="7"/>
      <c r="V66" s="7"/>
      <c r="W66" s="7"/>
    </row>
    <row r="67" spans="1:23" x14ac:dyDescent="0.3">
      <c r="A67" s="5"/>
      <c r="B67" s="7"/>
      <c r="C67" s="7"/>
      <c r="D67" s="7"/>
      <c r="E67" s="7"/>
      <c r="F67" s="7"/>
      <c r="G67" s="7"/>
      <c r="H67" s="7"/>
      <c r="I67" s="7"/>
      <c r="J67" s="7"/>
      <c r="K67" s="7"/>
      <c r="L67" s="7"/>
      <c r="M67" s="7"/>
      <c r="N67" s="7"/>
      <c r="O67" s="7"/>
      <c r="P67" s="7"/>
      <c r="Q67" s="7"/>
      <c r="R67" s="7"/>
      <c r="S67" s="7"/>
      <c r="T67" s="7"/>
      <c r="U67" s="7"/>
      <c r="V67" s="7"/>
      <c r="W67" s="7"/>
    </row>
    <row r="68" spans="1:23" x14ac:dyDescent="0.3">
      <c r="A68" s="5"/>
      <c r="B68" s="7"/>
      <c r="C68" s="7"/>
      <c r="D68" s="7"/>
      <c r="E68" s="7"/>
      <c r="F68" s="7"/>
      <c r="G68" s="7"/>
      <c r="H68" s="7"/>
      <c r="I68" s="7"/>
      <c r="J68" s="7"/>
      <c r="K68" s="7"/>
      <c r="L68" s="7"/>
      <c r="M68" s="7"/>
      <c r="N68" s="7"/>
      <c r="O68" s="7"/>
      <c r="P68" s="7"/>
      <c r="Q68" s="7"/>
      <c r="R68" s="7"/>
      <c r="S68" s="7"/>
      <c r="T68" s="7"/>
      <c r="U68" s="7"/>
      <c r="V68" s="7"/>
      <c r="W68" s="7"/>
    </row>
    <row r="69" spans="1:23" x14ac:dyDescent="0.3">
      <c r="A69" s="5"/>
      <c r="B69" s="7"/>
      <c r="C69" s="7"/>
      <c r="D69" s="7"/>
      <c r="E69" s="7"/>
      <c r="F69" s="7"/>
      <c r="G69" s="7"/>
      <c r="H69" s="7"/>
      <c r="I69" s="7"/>
      <c r="J69" s="7"/>
      <c r="K69" s="7"/>
      <c r="L69" s="7"/>
      <c r="M69" s="7"/>
      <c r="N69" s="7"/>
      <c r="O69" s="7"/>
      <c r="P69" s="7"/>
      <c r="Q69" s="7"/>
      <c r="R69" s="7"/>
      <c r="S69" s="7"/>
      <c r="T69" s="7"/>
      <c r="U69" s="7"/>
      <c r="V69" s="7"/>
      <c r="W69" s="7"/>
    </row>
    <row r="70" spans="1:23" x14ac:dyDescent="0.3">
      <c r="A70" s="5"/>
      <c r="B70" s="7"/>
      <c r="C70" s="7"/>
      <c r="D70" s="7"/>
      <c r="E70" s="7"/>
      <c r="F70" s="7"/>
      <c r="G70" s="7"/>
      <c r="H70" s="7"/>
      <c r="I70" s="7"/>
      <c r="J70" s="7"/>
      <c r="K70" s="7"/>
      <c r="L70" s="7"/>
      <c r="M70" s="7"/>
      <c r="N70" s="7"/>
      <c r="O70" s="7"/>
      <c r="P70" s="7"/>
      <c r="Q70" s="7"/>
      <c r="R70" s="7"/>
      <c r="S70" s="7"/>
      <c r="T70" s="7"/>
      <c r="U70" s="7"/>
      <c r="V70" s="7"/>
      <c r="W70" s="7"/>
    </row>
    <row r="71" spans="1:23" x14ac:dyDescent="0.3">
      <c r="A71" s="5"/>
      <c r="B71" s="7"/>
      <c r="C71" s="7"/>
      <c r="D71" s="7"/>
      <c r="E71" s="7"/>
      <c r="F71" s="7"/>
      <c r="G71" s="7"/>
      <c r="H71" s="7"/>
      <c r="I71" s="7"/>
      <c r="J71" s="7"/>
      <c r="K71" s="7"/>
      <c r="L71" s="7"/>
      <c r="M71" s="7"/>
      <c r="N71" s="7"/>
      <c r="O71" s="7"/>
      <c r="P71" s="7"/>
      <c r="Q71" s="7"/>
      <c r="R71" s="7"/>
      <c r="S71" s="7"/>
      <c r="T71" s="7"/>
      <c r="U71" s="7"/>
      <c r="V71" s="7"/>
      <c r="W71" s="7"/>
    </row>
    <row r="72" spans="1:23" x14ac:dyDescent="0.3">
      <c r="A72" s="5"/>
      <c r="B72" s="7"/>
      <c r="C72" s="7"/>
      <c r="D72" s="7"/>
      <c r="E72" s="7"/>
      <c r="F72" s="7"/>
      <c r="G72" s="7"/>
      <c r="H72" s="7"/>
      <c r="I72" s="7"/>
      <c r="J72" s="7"/>
      <c r="K72" s="7"/>
      <c r="L72" s="7"/>
      <c r="M72" s="7"/>
      <c r="N72" s="7"/>
      <c r="O72" s="7"/>
      <c r="P72" s="7"/>
      <c r="Q72" s="7"/>
      <c r="R72" s="7"/>
      <c r="S72" s="7"/>
      <c r="T72" s="7"/>
      <c r="U72" s="7"/>
      <c r="V72" s="7"/>
      <c r="W72" s="7"/>
    </row>
    <row r="73" spans="1:23" x14ac:dyDescent="0.3">
      <c r="A73" s="5"/>
      <c r="B73" s="7"/>
      <c r="C73" s="7"/>
      <c r="D73" s="7"/>
      <c r="E73" s="7"/>
      <c r="F73" s="7"/>
      <c r="G73" s="7"/>
      <c r="H73" s="7"/>
      <c r="I73" s="7"/>
      <c r="J73" s="7"/>
      <c r="K73" s="7"/>
      <c r="L73" s="7"/>
      <c r="M73" s="7"/>
      <c r="N73" s="7"/>
      <c r="O73" s="7"/>
      <c r="P73" s="7"/>
      <c r="Q73" s="7"/>
      <c r="R73" s="7"/>
      <c r="S73" s="7"/>
      <c r="T73" s="7"/>
      <c r="U73" s="7"/>
      <c r="V73" s="7"/>
      <c r="W73" s="7"/>
    </row>
    <row r="74" spans="1:23" x14ac:dyDescent="0.3">
      <c r="A74" s="5"/>
      <c r="B74" s="7"/>
      <c r="C74" s="7"/>
      <c r="D74" s="7"/>
      <c r="E74" s="7"/>
      <c r="F74" s="7"/>
      <c r="G74" s="7"/>
      <c r="H74" s="7"/>
      <c r="I74" s="7"/>
      <c r="J74" s="7"/>
      <c r="K74" s="7"/>
      <c r="L74" s="7"/>
      <c r="M74" s="7"/>
      <c r="N74" s="7"/>
      <c r="O74" s="7"/>
      <c r="P74" s="7"/>
      <c r="Q74" s="7"/>
      <c r="R74" s="7"/>
      <c r="S74" s="7"/>
      <c r="T74" s="7"/>
      <c r="U74" s="7"/>
      <c r="V74" s="7"/>
      <c r="W74" s="7"/>
    </row>
    <row r="75" spans="1:23" x14ac:dyDescent="0.3">
      <c r="A75" s="5"/>
      <c r="B75" s="7"/>
      <c r="C75" s="7"/>
      <c r="D75" s="7"/>
      <c r="E75" s="7"/>
      <c r="F75" s="7"/>
      <c r="G75" s="7"/>
      <c r="H75" s="7"/>
      <c r="I75" s="7"/>
      <c r="J75" s="7"/>
      <c r="K75" s="7"/>
      <c r="L75" s="7"/>
      <c r="M75" s="7"/>
      <c r="N75" s="7"/>
      <c r="O75" s="7"/>
      <c r="P75" s="7"/>
      <c r="Q75" s="7"/>
      <c r="R75" s="7"/>
      <c r="S75" s="7"/>
      <c r="T75" s="7"/>
      <c r="U75" s="7"/>
      <c r="V75" s="7"/>
      <c r="W75" s="7"/>
    </row>
    <row r="76" spans="1:23" x14ac:dyDescent="0.3">
      <c r="A76" s="5"/>
      <c r="B76" s="7"/>
      <c r="C76" s="7"/>
      <c r="D76" s="7"/>
      <c r="E76" s="7"/>
      <c r="F76" s="7"/>
      <c r="G76" s="7"/>
      <c r="H76" s="7"/>
      <c r="I76" s="7"/>
      <c r="J76" s="7"/>
      <c r="K76" s="7"/>
      <c r="L76" s="7"/>
      <c r="M76" s="7"/>
      <c r="N76" s="7"/>
      <c r="O76" s="7"/>
      <c r="P76" s="7"/>
      <c r="Q76" s="7"/>
      <c r="R76" s="7"/>
      <c r="S76" s="7"/>
      <c r="T76" s="7"/>
      <c r="U76" s="7"/>
      <c r="V76" s="7"/>
      <c r="W76" s="7"/>
    </row>
    <row r="77" spans="1:23" x14ac:dyDescent="0.3">
      <c r="A77" s="5"/>
      <c r="B77" s="7"/>
      <c r="C77" s="7"/>
      <c r="D77" s="7"/>
      <c r="E77" s="7"/>
      <c r="F77" s="7"/>
      <c r="G77" s="7"/>
      <c r="H77" s="7"/>
      <c r="I77" s="7"/>
      <c r="J77" s="7"/>
      <c r="K77" s="7"/>
      <c r="L77" s="7"/>
      <c r="M77" s="7"/>
      <c r="N77" s="7"/>
      <c r="O77" s="7"/>
      <c r="P77" s="7"/>
      <c r="Q77" s="7"/>
      <c r="R77" s="7"/>
      <c r="S77" s="7"/>
      <c r="T77" s="7"/>
      <c r="U77" s="7"/>
      <c r="V77" s="7"/>
      <c r="W77" s="7"/>
    </row>
    <row r="78" spans="1:23" x14ac:dyDescent="0.3">
      <c r="A78" s="5"/>
      <c r="B78" s="7"/>
      <c r="C78" s="7"/>
      <c r="D78" s="7"/>
      <c r="E78" s="7"/>
      <c r="F78" s="7"/>
      <c r="G78" s="7"/>
      <c r="H78" s="7"/>
      <c r="I78" s="7"/>
      <c r="J78" s="7"/>
      <c r="K78" s="7"/>
      <c r="L78" s="7"/>
      <c r="M78" s="7"/>
      <c r="N78" s="7"/>
      <c r="O78" s="7"/>
      <c r="P78" s="7"/>
      <c r="Q78" s="7"/>
      <c r="R78" s="7"/>
      <c r="S78" s="7"/>
      <c r="T78" s="7"/>
      <c r="U78" s="7"/>
      <c r="V78" s="7"/>
      <c r="W78" s="7"/>
    </row>
    <row r="79" spans="1:23" x14ac:dyDescent="0.3">
      <c r="A79" s="5"/>
      <c r="B79" s="7"/>
      <c r="C79" s="7"/>
      <c r="D79" s="7"/>
      <c r="E79" s="7"/>
      <c r="F79" s="7"/>
      <c r="G79" s="7"/>
      <c r="H79" s="7"/>
      <c r="I79" s="7"/>
      <c r="J79" s="7"/>
      <c r="K79" s="7"/>
      <c r="L79" s="7"/>
      <c r="M79" s="7"/>
      <c r="N79" s="7"/>
      <c r="O79" s="7"/>
      <c r="P79" s="7"/>
      <c r="Q79" s="7"/>
      <c r="R79" s="7"/>
      <c r="S79" s="7"/>
      <c r="T79" s="7"/>
      <c r="U79" s="7"/>
      <c r="V79" s="7"/>
      <c r="W79" s="7"/>
    </row>
    <row r="80" spans="1:23" x14ac:dyDescent="0.3">
      <c r="A80" s="5"/>
      <c r="B80" s="7"/>
      <c r="C80" s="7"/>
      <c r="D80" s="7"/>
      <c r="E80" s="7"/>
      <c r="F80" s="7"/>
      <c r="G80" s="7"/>
      <c r="H80" s="7"/>
      <c r="I80" s="7"/>
      <c r="J80" s="7"/>
      <c r="K80" s="7"/>
      <c r="L80" s="7"/>
      <c r="M80" s="7"/>
      <c r="N80" s="7"/>
      <c r="O80" s="7"/>
      <c r="P80" s="7"/>
      <c r="Q80" s="7"/>
      <c r="R80" s="7"/>
      <c r="S80" s="7"/>
      <c r="T80" s="7"/>
      <c r="U80" s="7"/>
      <c r="V80" s="7"/>
      <c r="W80" s="7"/>
    </row>
    <row r="81" spans="1:23" x14ac:dyDescent="0.3">
      <c r="A81" s="5"/>
      <c r="B81" s="7"/>
      <c r="C81" s="7"/>
      <c r="D81" s="7"/>
      <c r="E81" s="7"/>
      <c r="F81" s="7"/>
      <c r="G81" s="7"/>
      <c r="H81" s="7"/>
      <c r="I81" s="7"/>
      <c r="J81" s="7"/>
      <c r="K81" s="7"/>
      <c r="L81" s="7"/>
      <c r="M81" s="7"/>
      <c r="N81" s="7"/>
      <c r="O81" s="7"/>
      <c r="P81" s="7"/>
      <c r="Q81" s="7"/>
      <c r="R81" s="7"/>
      <c r="S81" s="7"/>
      <c r="T81" s="7"/>
      <c r="U81" s="7"/>
      <c r="V81" s="7"/>
      <c r="W81" s="7"/>
    </row>
    <row r="82" spans="1:23" x14ac:dyDescent="0.3">
      <c r="A82" s="5"/>
      <c r="B82" s="7"/>
      <c r="C82" s="7"/>
      <c r="D82" s="7"/>
      <c r="E82" s="7"/>
      <c r="F82" s="7"/>
      <c r="G82" s="7"/>
      <c r="H82" s="7"/>
      <c r="I82" s="7"/>
      <c r="J82" s="7"/>
      <c r="K82" s="7"/>
      <c r="L82" s="7"/>
      <c r="M82" s="7"/>
      <c r="N82" s="7"/>
      <c r="O82" s="7"/>
      <c r="P82" s="7"/>
      <c r="Q82" s="7"/>
      <c r="R82" s="7"/>
      <c r="S82" s="7"/>
      <c r="T82" s="7"/>
      <c r="U82" s="7"/>
      <c r="V82" s="7"/>
      <c r="W82" s="7"/>
    </row>
    <row r="83" spans="1:23" x14ac:dyDescent="0.3">
      <c r="A83" s="5"/>
      <c r="B83" s="7"/>
      <c r="C83" s="7"/>
      <c r="D83" s="7"/>
      <c r="E83" s="7"/>
      <c r="F83" s="7"/>
      <c r="G83" s="7"/>
      <c r="H83" s="7"/>
      <c r="I83" s="7"/>
      <c r="J83" s="7"/>
      <c r="K83" s="7"/>
      <c r="L83" s="7"/>
      <c r="M83" s="7"/>
      <c r="N83" s="7"/>
      <c r="O83" s="7"/>
      <c r="P83" s="7"/>
      <c r="Q83" s="7"/>
      <c r="R83" s="7"/>
      <c r="S83" s="7"/>
      <c r="T83" s="7"/>
      <c r="U83" s="7"/>
      <c r="V83" s="7"/>
      <c r="W83" s="7"/>
    </row>
    <row r="84" spans="1:23" x14ac:dyDescent="0.3">
      <c r="A84" s="5"/>
      <c r="B84" s="7"/>
      <c r="C84" s="7"/>
      <c r="D84" s="7"/>
      <c r="E84" s="7"/>
      <c r="F84" s="7"/>
      <c r="G84" s="7"/>
      <c r="H84" s="7"/>
      <c r="I84" s="7"/>
      <c r="J84" s="7"/>
      <c r="K84" s="7"/>
      <c r="L84" s="7"/>
      <c r="M84" s="7"/>
      <c r="N84" s="7"/>
      <c r="O84" s="7"/>
      <c r="P84" s="7"/>
      <c r="Q84" s="7"/>
      <c r="R84" s="7"/>
      <c r="S84" s="7"/>
      <c r="T84" s="7"/>
      <c r="U84" s="7"/>
      <c r="V84" s="7"/>
      <c r="W84" s="7"/>
    </row>
    <row r="85" spans="1:23" x14ac:dyDescent="0.3">
      <c r="A85" s="5"/>
      <c r="B85" s="7"/>
      <c r="C85" s="7"/>
      <c r="D85" s="7"/>
      <c r="E85" s="7"/>
      <c r="F85" s="7"/>
      <c r="G85" s="7"/>
      <c r="H85" s="7"/>
      <c r="I85" s="7"/>
      <c r="J85" s="7"/>
      <c r="K85" s="7"/>
      <c r="L85" s="7"/>
      <c r="M85" s="7"/>
      <c r="N85" s="7"/>
      <c r="O85" s="7"/>
      <c r="P85" s="7"/>
      <c r="Q85" s="7"/>
      <c r="R85" s="7"/>
      <c r="S85" s="7"/>
      <c r="T85" s="7"/>
      <c r="U85" s="7"/>
      <c r="V85" s="7"/>
      <c r="W85" s="7"/>
    </row>
    <row r="86" spans="1:23" x14ac:dyDescent="0.3">
      <c r="A86" s="5"/>
      <c r="B86" s="7"/>
      <c r="C86" s="7"/>
      <c r="D86" s="7"/>
      <c r="E86" s="7"/>
      <c r="F86" s="7"/>
      <c r="G86" s="7"/>
      <c r="H86" s="7"/>
      <c r="I86" s="7"/>
      <c r="J86" s="7"/>
      <c r="K86" s="7"/>
      <c r="L86" s="7"/>
      <c r="M86" s="7"/>
      <c r="N86" s="7"/>
      <c r="O86" s="7"/>
      <c r="P86" s="7"/>
      <c r="Q86" s="7"/>
      <c r="R86" s="7"/>
      <c r="S86" s="7"/>
      <c r="T86" s="7"/>
      <c r="U86" s="7"/>
      <c r="V86" s="7"/>
      <c r="W86" s="7"/>
    </row>
    <row r="87" spans="1:23" x14ac:dyDescent="0.3">
      <c r="A87" s="5"/>
      <c r="B87" s="7"/>
      <c r="C87" s="7"/>
      <c r="D87" s="7"/>
      <c r="E87" s="7"/>
      <c r="F87" s="7"/>
      <c r="G87" s="7"/>
      <c r="H87" s="7"/>
      <c r="I87" s="7"/>
      <c r="J87" s="7"/>
      <c r="K87" s="7"/>
      <c r="L87" s="7"/>
      <c r="M87" s="7"/>
      <c r="N87" s="7"/>
      <c r="O87" s="7"/>
      <c r="P87" s="7"/>
      <c r="Q87" s="7"/>
      <c r="R87" s="7"/>
      <c r="S87" s="7"/>
      <c r="T87" s="7"/>
      <c r="U87" s="7"/>
      <c r="V87" s="7"/>
      <c r="W87" s="7"/>
    </row>
    <row r="88" spans="1:23" x14ac:dyDescent="0.3">
      <c r="A88" s="5"/>
      <c r="B88" s="7"/>
      <c r="C88" s="7"/>
      <c r="D88" s="7"/>
      <c r="E88" s="7"/>
      <c r="F88" s="7"/>
      <c r="G88" s="7"/>
      <c r="H88" s="7"/>
      <c r="I88" s="7"/>
      <c r="J88" s="7"/>
      <c r="K88" s="7"/>
      <c r="L88" s="7"/>
      <c r="M88" s="7"/>
      <c r="N88" s="7"/>
      <c r="O88" s="7"/>
      <c r="P88" s="7"/>
      <c r="Q88" s="7"/>
      <c r="R88" s="7"/>
      <c r="S88" s="7"/>
      <c r="T88" s="7"/>
      <c r="U88" s="7"/>
      <c r="V88" s="7"/>
      <c r="W88" s="7"/>
    </row>
    <row r="89" spans="1:23" x14ac:dyDescent="0.3">
      <c r="A89" s="5"/>
      <c r="B89" s="7"/>
      <c r="C89" s="7"/>
      <c r="D89" s="7"/>
      <c r="E89" s="7"/>
      <c r="F89" s="7"/>
      <c r="G89" s="7"/>
      <c r="H89" s="7"/>
      <c r="I89" s="7"/>
      <c r="J89" s="7"/>
      <c r="K89" s="7"/>
      <c r="L89" s="7"/>
      <c r="M89" s="7"/>
      <c r="N89" s="7"/>
      <c r="O89" s="7"/>
      <c r="P89" s="7"/>
      <c r="Q89" s="7"/>
      <c r="R89" s="7"/>
      <c r="S89" s="7"/>
      <c r="T89" s="7"/>
      <c r="U89" s="7"/>
      <c r="V89" s="7"/>
      <c r="W89" s="7"/>
    </row>
    <row r="90" spans="1:23" x14ac:dyDescent="0.3">
      <c r="A90" s="5"/>
      <c r="B90" s="7"/>
      <c r="C90" s="7"/>
      <c r="D90" s="7"/>
      <c r="E90" s="7"/>
      <c r="F90" s="7"/>
      <c r="G90" s="7"/>
      <c r="H90" s="7"/>
      <c r="I90" s="7"/>
      <c r="J90" s="7"/>
      <c r="K90" s="7"/>
      <c r="L90" s="7"/>
      <c r="M90" s="7"/>
      <c r="N90" s="7"/>
      <c r="O90" s="7"/>
      <c r="P90" s="7"/>
      <c r="Q90" s="7"/>
      <c r="R90" s="7"/>
      <c r="S90" s="7"/>
      <c r="T90" s="7"/>
      <c r="U90" s="7"/>
      <c r="V90" s="7"/>
      <c r="W90" s="7"/>
    </row>
    <row r="91" spans="1:23" x14ac:dyDescent="0.3">
      <c r="A91" s="5"/>
      <c r="B91" s="7"/>
      <c r="C91" s="7"/>
      <c r="D91" s="7"/>
      <c r="E91" s="7"/>
      <c r="F91" s="7"/>
      <c r="G91" s="7"/>
      <c r="H91" s="7"/>
      <c r="I91" s="7"/>
      <c r="J91" s="7"/>
      <c r="K91" s="7"/>
      <c r="L91" s="7"/>
      <c r="M91" s="7"/>
      <c r="N91" s="7"/>
      <c r="O91" s="7"/>
      <c r="P91" s="7"/>
      <c r="Q91" s="7"/>
      <c r="R91" s="7"/>
      <c r="S91" s="7"/>
      <c r="T91" s="7"/>
      <c r="U91" s="7"/>
      <c r="V91" s="7"/>
      <c r="W91" s="7"/>
    </row>
    <row r="92" spans="1:23" x14ac:dyDescent="0.3">
      <c r="A92" s="5"/>
      <c r="B92" s="7"/>
      <c r="C92" s="7"/>
      <c r="D92" s="7"/>
      <c r="E92" s="7"/>
      <c r="F92" s="7"/>
      <c r="G92" s="7"/>
      <c r="H92" s="7"/>
      <c r="I92" s="7"/>
      <c r="J92" s="7"/>
      <c r="K92" s="7"/>
      <c r="L92" s="7"/>
      <c r="M92" s="7"/>
      <c r="N92" s="7"/>
      <c r="O92" s="7"/>
      <c r="P92" s="7"/>
      <c r="Q92" s="7"/>
      <c r="R92" s="7"/>
      <c r="S92" s="7"/>
      <c r="T92" s="7"/>
      <c r="U92" s="7"/>
      <c r="V92" s="7"/>
      <c r="W92" s="7"/>
    </row>
    <row r="93" spans="1:23" x14ac:dyDescent="0.3">
      <c r="A93" s="5"/>
      <c r="B93" s="7"/>
      <c r="C93" s="7"/>
      <c r="D93" s="7"/>
      <c r="E93" s="7"/>
      <c r="F93" s="7"/>
      <c r="G93" s="7"/>
      <c r="H93" s="7"/>
      <c r="I93" s="7"/>
      <c r="J93" s="7"/>
      <c r="K93" s="7"/>
      <c r="L93" s="7"/>
      <c r="M93" s="7"/>
      <c r="N93" s="7"/>
      <c r="O93" s="7"/>
      <c r="P93" s="7"/>
      <c r="Q93" s="7"/>
      <c r="R93" s="7"/>
      <c r="S93" s="7"/>
      <c r="T93" s="7"/>
      <c r="U93" s="7"/>
      <c r="V93" s="7"/>
      <c r="W93" s="7"/>
    </row>
    <row r="94" spans="1:23" x14ac:dyDescent="0.3">
      <c r="A94" s="5"/>
      <c r="B94" s="7"/>
      <c r="C94" s="7"/>
      <c r="D94" s="7"/>
      <c r="E94" s="7"/>
      <c r="F94" s="7"/>
      <c r="G94" s="7"/>
      <c r="H94" s="7"/>
      <c r="I94" s="7"/>
      <c r="J94" s="7"/>
      <c r="K94" s="7"/>
      <c r="L94" s="7"/>
      <c r="M94" s="7"/>
      <c r="N94" s="7"/>
      <c r="O94" s="7"/>
      <c r="P94" s="7"/>
      <c r="Q94" s="7"/>
      <c r="R94" s="7"/>
      <c r="S94" s="7"/>
      <c r="T94" s="7"/>
      <c r="U94" s="7"/>
      <c r="V94" s="7"/>
      <c r="W94" s="7"/>
    </row>
    <row r="95" spans="1:23" x14ac:dyDescent="0.3">
      <c r="A95" s="5"/>
      <c r="B95" s="7"/>
      <c r="C95" s="7"/>
      <c r="D95" s="7"/>
      <c r="E95" s="7"/>
      <c r="F95" s="7"/>
      <c r="G95" s="7"/>
      <c r="H95" s="7"/>
      <c r="I95" s="7"/>
      <c r="J95" s="7"/>
      <c r="K95" s="7"/>
      <c r="L95" s="7"/>
      <c r="M95" s="7"/>
      <c r="N95" s="7"/>
      <c r="O95" s="7"/>
      <c r="P95" s="7"/>
      <c r="Q95" s="7"/>
      <c r="R95" s="7"/>
      <c r="S95" s="7"/>
      <c r="T95" s="7"/>
      <c r="U95" s="7"/>
      <c r="V95" s="7"/>
      <c r="W95" s="7"/>
    </row>
    <row r="96" spans="1:23" x14ac:dyDescent="0.3">
      <c r="A96" s="5"/>
      <c r="B96" s="7"/>
      <c r="C96" s="7"/>
      <c r="D96" s="7"/>
      <c r="E96" s="7"/>
      <c r="F96" s="7"/>
      <c r="G96" s="7"/>
      <c r="H96" s="7"/>
      <c r="I96" s="7"/>
      <c r="J96" s="7"/>
      <c r="K96" s="7"/>
      <c r="L96" s="7"/>
      <c r="M96" s="7"/>
      <c r="N96" s="7"/>
      <c r="O96" s="7"/>
      <c r="P96" s="7"/>
      <c r="Q96" s="7"/>
      <c r="R96" s="7"/>
      <c r="S96" s="7"/>
      <c r="T96" s="7"/>
      <c r="U96" s="7"/>
      <c r="V96" s="7"/>
      <c r="W96" s="7"/>
    </row>
    <row r="97" spans="1:23" x14ac:dyDescent="0.3">
      <c r="A97" s="5"/>
      <c r="B97" s="7"/>
      <c r="C97" s="7"/>
      <c r="D97" s="7"/>
      <c r="E97" s="7"/>
      <c r="F97" s="7"/>
      <c r="G97" s="7"/>
      <c r="H97" s="7"/>
      <c r="I97" s="7"/>
      <c r="J97" s="7"/>
      <c r="K97" s="7"/>
      <c r="L97" s="7"/>
      <c r="M97" s="7"/>
      <c r="N97" s="7"/>
      <c r="O97" s="7"/>
      <c r="P97" s="7"/>
      <c r="Q97" s="7"/>
      <c r="R97" s="7"/>
      <c r="S97" s="7"/>
      <c r="T97" s="7"/>
      <c r="U97" s="7"/>
      <c r="V97" s="7"/>
      <c r="W97" s="7"/>
    </row>
    <row r="98" spans="1:23" x14ac:dyDescent="0.3">
      <c r="A98" s="5"/>
      <c r="B98" s="7"/>
      <c r="C98" s="7"/>
      <c r="D98" s="7"/>
      <c r="E98" s="7"/>
      <c r="F98" s="7"/>
      <c r="G98" s="7"/>
      <c r="H98" s="7"/>
      <c r="I98" s="7"/>
      <c r="J98" s="7"/>
      <c r="K98" s="7"/>
      <c r="L98" s="7"/>
      <c r="M98" s="7"/>
      <c r="N98" s="7"/>
      <c r="O98" s="7"/>
      <c r="P98" s="7"/>
      <c r="Q98" s="7"/>
      <c r="R98" s="7"/>
      <c r="S98" s="7"/>
      <c r="T98" s="7"/>
      <c r="U98" s="7"/>
      <c r="V98" s="7"/>
      <c r="W98" s="7"/>
    </row>
    <row r="99" spans="1:23" x14ac:dyDescent="0.3">
      <c r="A99" s="5"/>
      <c r="B99" s="7"/>
      <c r="C99" s="7"/>
      <c r="D99" s="7"/>
      <c r="E99" s="7"/>
      <c r="F99" s="7"/>
      <c r="G99" s="7"/>
      <c r="H99" s="7"/>
      <c r="I99" s="7"/>
      <c r="J99" s="7"/>
      <c r="K99" s="7"/>
      <c r="L99" s="7"/>
      <c r="M99" s="7"/>
      <c r="N99" s="7"/>
      <c r="O99" s="7"/>
      <c r="P99" s="7"/>
      <c r="Q99" s="7"/>
      <c r="R99" s="7"/>
      <c r="S99" s="7"/>
      <c r="T99" s="7"/>
      <c r="U99" s="7"/>
      <c r="V99" s="7"/>
      <c r="W99" s="7"/>
    </row>
    <row r="100" spans="1:23" x14ac:dyDescent="0.3">
      <c r="A100" s="5"/>
      <c r="B100" s="7"/>
      <c r="C100" s="7"/>
      <c r="D100" s="7"/>
      <c r="E100" s="7"/>
      <c r="F100" s="7"/>
      <c r="G100" s="7"/>
      <c r="H100" s="7"/>
      <c r="I100" s="7"/>
      <c r="J100" s="7"/>
      <c r="K100" s="7"/>
      <c r="L100" s="7"/>
      <c r="M100" s="7"/>
      <c r="N100" s="7"/>
      <c r="O100" s="7"/>
      <c r="P100" s="7"/>
      <c r="Q100" s="7"/>
      <c r="R100" s="7"/>
      <c r="S100" s="7"/>
      <c r="T100" s="7"/>
      <c r="U100" s="7"/>
      <c r="V100" s="7"/>
      <c r="W100" s="7"/>
    </row>
    <row r="101" spans="1:23" x14ac:dyDescent="0.3">
      <c r="A101" s="5"/>
      <c r="B101" s="7"/>
      <c r="C101" s="7"/>
      <c r="D101" s="7"/>
      <c r="E101" s="7"/>
      <c r="F101" s="7"/>
      <c r="G101" s="7"/>
      <c r="H101" s="7"/>
      <c r="I101" s="7"/>
      <c r="J101" s="7"/>
      <c r="K101" s="7"/>
      <c r="L101" s="7"/>
      <c r="M101" s="7"/>
      <c r="N101" s="7"/>
      <c r="O101" s="7"/>
      <c r="P101" s="7"/>
      <c r="Q101" s="7"/>
      <c r="R101" s="7"/>
      <c r="S101" s="7"/>
      <c r="T101" s="7"/>
      <c r="U101" s="7"/>
      <c r="V101" s="7"/>
      <c r="W101" s="7"/>
    </row>
    <row r="102" spans="1:23" x14ac:dyDescent="0.3">
      <c r="A102" s="5"/>
      <c r="B102" s="7"/>
      <c r="C102" s="7"/>
      <c r="D102" s="7"/>
      <c r="E102" s="7"/>
      <c r="F102" s="7"/>
      <c r="G102" s="7"/>
      <c r="H102" s="7"/>
      <c r="I102" s="7"/>
      <c r="J102" s="7"/>
      <c r="K102" s="7"/>
      <c r="L102" s="7"/>
      <c r="M102" s="7"/>
      <c r="N102" s="7"/>
      <c r="O102" s="7"/>
      <c r="P102" s="7"/>
      <c r="Q102" s="7"/>
      <c r="R102" s="7"/>
      <c r="S102" s="7"/>
      <c r="T102" s="7"/>
      <c r="U102" s="7"/>
      <c r="V102" s="7"/>
      <c r="W102" s="7"/>
    </row>
    <row r="103" spans="1:23" x14ac:dyDescent="0.3">
      <c r="A103" s="5"/>
      <c r="B103" s="7"/>
      <c r="C103" s="7"/>
      <c r="D103" s="7"/>
      <c r="E103" s="7"/>
      <c r="F103" s="7"/>
      <c r="G103" s="7"/>
      <c r="H103" s="7"/>
      <c r="I103" s="7"/>
      <c r="J103" s="7"/>
      <c r="K103" s="7"/>
      <c r="L103" s="7"/>
      <c r="M103" s="7"/>
      <c r="N103" s="7"/>
      <c r="O103" s="7"/>
      <c r="P103" s="7"/>
      <c r="Q103" s="7"/>
      <c r="R103" s="7"/>
      <c r="S103" s="7"/>
      <c r="T103" s="7"/>
      <c r="U103" s="7"/>
      <c r="V103" s="7"/>
      <c r="W103" s="7"/>
    </row>
    <row r="104" spans="1:23" x14ac:dyDescent="0.3">
      <c r="A104" s="5"/>
      <c r="B104" s="7"/>
      <c r="C104" s="7"/>
      <c r="D104" s="7"/>
      <c r="E104" s="7"/>
      <c r="F104" s="7"/>
      <c r="G104" s="7"/>
      <c r="H104" s="7"/>
      <c r="I104" s="7"/>
      <c r="J104" s="7"/>
      <c r="K104" s="7"/>
      <c r="L104" s="7"/>
      <c r="M104" s="7"/>
      <c r="N104" s="7"/>
      <c r="O104" s="7"/>
      <c r="P104" s="7"/>
      <c r="Q104" s="7"/>
      <c r="R104" s="7"/>
      <c r="S104" s="7"/>
      <c r="T104" s="7"/>
      <c r="U104" s="7"/>
      <c r="V104" s="7"/>
      <c r="W104" s="7"/>
    </row>
    <row r="105" spans="1:23" x14ac:dyDescent="0.3">
      <c r="A105" s="5"/>
      <c r="B105" s="7"/>
      <c r="C105" s="7"/>
      <c r="D105" s="7"/>
      <c r="E105" s="7"/>
      <c r="F105" s="7"/>
      <c r="G105" s="7"/>
      <c r="H105" s="7"/>
      <c r="I105" s="7"/>
      <c r="J105" s="7"/>
      <c r="K105" s="7"/>
      <c r="L105" s="7"/>
      <c r="M105" s="7"/>
      <c r="N105" s="7"/>
      <c r="O105" s="7"/>
      <c r="P105" s="7"/>
      <c r="Q105" s="7"/>
      <c r="R105" s="7"/>
      <c r="S105" s="7"/>
      <c r="T105" s="7"/>
      <c r="U105" s="7"/>
      <c r="V105" s="7"/>
      <c r="W105" s="7"/>
    </row>
    <row r="106" spans="1:23" x14ac:dyDescent="0.3">
      <c r="A106" s="5"/>
      <c r="B106" s="7"/>
      <c r="C106" s="7"/>
      <c r="D106" s="7"/>
      <c r="E106" s="7"/>
      <c r="F106" s="7"/>
      <c r="G106" s="7"/>
      <c r="H106" s="7"/>
      <c r="I106" s="7"/>
      <c r="J106" s="7"/>
      <c r="K106" s="7"/>
      <c r="L106" s="7"/>
      <c r="M106" s="7"/>
      <c r="N106" s="7"/>
      <c r="O106" s="7"/>
      <c r="P106" s="7"/>
      <c r="Q106" s="7"/>
      <c r="R106" s="7"/>
      <c r="S106" s="7"/>
      <c r="T106" s="7"/>
      <c r="U106" s="7"/>
      <c r="V106" s="7"/>
      <c r="W106" s="7"/>
    </row>
    <row r="107" spans="1:23" x14ac:dyDescent="0.3">
      <c r="A107" s="5"/>
      <c r="B107" s="7"/>
      <c r="C107" s="7"/>
      <c r="D107" s="7"/>
      <c r="E107" s="7"/>
      <c r="F107" s="7"/>
      <c r="G107" s="7"/>
      <c r="H107" s="7"/>
      <c r="I107" s="7"/>
      <c r="J107" s="7"/>
      <c r="K107" s="7"/>
      <c r="L107" s="7"/>
      <c r="M107" s="7"/>
      <c r="N107" s="7"/>
      <c r="O107" s="7"/>
      <c r="P107" s="7"/>
      <c r="Q107" s="7"/>
      <c r="R107" s="7"/>
      <c r="S107" s="7"/>
      <c r="T107" s="7"/>
      <c r="U107" s="7"/>
      <c r="V107" s="7"/>
      <c r="W107" s="7"/>
    </row>
    <row r="108" spans="1:23" x14ac:dyDescent="0.3">
      <c r="A108" s="5"/>
      <c r="B108" s="7"/>
      <c r="C108" s="7"/>
      <c r="D108" s="7"/>
      <c r="E108" s="7"/>
      <c r="F108" s="7"/>
      <c r="G108" s="7"/>
      <c r="H108" s="7"/>
      <c r="I108" s="7"/>
      <c r="J108" s="7"/>
      <c r="K108" s="7"/>
      <c r="L108" s="7"/>
      <c r="M108" s="7"/>
      <c r="N108" s="7"/>
      <c r="O108" s="7"/>
      <c r="P108" s="7"/>
      <c r="Q108" s="7"/>
      <c r="R108" s="7"/>
      <c r="S108" s="7"/>
      <c r="T108" s="7"/>
      <c r="U108" s="7"/>
      <c r="V108" s="7"/>
      <c r="W108" s="7"/>
    </row>
    <row r="109" spans="1:23" x14ac:dyDescent="0.3">
      <c r="A109" s="5"/>
      <c r="B109" s="7"/>
      <c r="C109" s="7"/>
      <c r="D109" s="7"/>
      <c r="E109" s="7"/>
      <c r="F109" s="7"/>
      <c r="G109" s="7"/>
      <c r="H109" s="7"/>
      <c r="I109" s="7"/>
      <c r="J109" s="7"/>
      <c r="K109" s="7"/>
      <c r="L109" s="7"/>
      <c r="M109" s="7"/>
      <c r="N109" s="7"/>
      <c r="O109" s="7"/>
      <c r="P109" s="7"/>
      <c r="Q109" s="7"/>
      <c r="R109" s="7"/>
      <c r="S109" s="7"/>
      <c r="T109" s="7"/>
      <c r="U109" s="7"/>
      <c r="V109" s="7"/>
      <c r="W109" s="7"/>
    </row>
    <row r="110" spans="1:23" x14ac:dyDescent="0.3">
      <c r="A110" s="5"/>
      <c r="B110" s="7"/>
      <c r="C110" s="7"/>
      <c r="D110" s="7"/>
      <c r="E110" s="7"/>
      <c r="F110" s="7"/>
      <c r="G110" s="7"/>
      <c r="H110" s="7"/>
      <c r="I110" s="7"/>
      <c r="J110" s="7"/>
      <c r="K110" s="7"/>
      <c r="L110" s="7"/>
      <c r="M110" s="7"/>
      <c r="N110" s="7"/>
      <c r="O110" s="7"/>
      <c r="P110" s="7"/>
      <c r="Q110" s="7"/>
      <c r="R110" s="7"/>
      <c r="S110" s="7"/>
      <c r="T110" s="7"/>
      <c r="U110" s="7"/>
      <c r="V110" s="7"/>
      <c r="W110" s="7"/>
    </row>
    <row r="111" spans="1:23" x14ac:dyDescent="0.3">
      <c r="A111" s="5"/>
      <c r="B111" s="7"/>
      <c r="C111" s="7"/>
      <c r="D111" s="7"/>
      <c r="E111" s="7"/>
      <c r="F111" s="7"/>
      <c r="G111" s="7"/>
      <c r="H111" s="7"/>
      <c r="I111" s="7"/>
      <c r="J111" s="7"/>
      <c r="K111" s="7"/>
      <c r="L111" s="7"/>
      <c r="M111" s="7"/>
      <c r="N111" s="7"/>
      <c r="O111" s="7"/>
      <c r="P111" s="7"/>
      <c r="Q111" s="7"/>
      <c r="R111" s="7"/>
      <c r="S111" s="7"/>
      <c r="T111" s="7"/>
      <c r="U111" s="7"/>
      <c r="V111" s="7"/>
      <c r="W111" s="7"/>
    </row>
    <row r="112" spans="1:23" x14ac:dyDescent="0.3">
      <c r="A112" s="5"/>
      <c r="B112" s="7"/>
      <c r="C112" s="7"/>
      <c r="D112" s="7"/>
      <c r="E112" s="7"/>
      <c r="F112" s="7"/>
      <c r="G112" s="7"/>
      <c r="H112" s="7"/>
      <c r="I112" s="7"/>
      <c r="J112" s="7"/>
      <c r="K112" s="7"/>
      <c r="L112" s="7"/>
      <c r="M112" s="7"/>
      <c r="N112" s="7"/>
      <c r="O112" s="7"/>
      <c r="P112" s="7"/>
      <c r="Q112" s="7"/>
      <c r="R112" s="7"/>
      <c r="S112" s="7"/>
      <c r="T112" s="7"/>
      <c r="U112" s="7"/>
      <c r="V112" s="7"/>
      <c r="W112" s="7"/>
    </row>
    <row r="113" spans="1:23" x14ac:dyDescent="0.3">
      <c r="A113" s="5"/>
      <c r="B113" s="7"/>
      <c r="C113" s="7"/>
      <c r="D113" s="7"/>
      <c r="E113" s="7"/>
      <c r="F113" s="7"/>
      <c r="G113" s="7"/>
      <c r="H113" s="7"/>
      <c r="I113" s="7"/>
      <c r="J113" s="7"/>
      <c r="K113" s="7"/>
      <c r="L113" s="7"/>
      <c r="M113" s="7"/>
      <c r="N113" s="7"/>
      <c r="O113" s="7"/>
      <c r="P113" s="7"/>
      <c r="Q113" s="7"/>
      <c r="R113" s="7"/>
      <c r="S113" s="7"/>
      <c r="T113" s="7"/>
      <c r="U113" s="7"/>
      <c r="V113" s="7"/>
      <c r="W113" s="7"/>
    </row>
    <row r="114" spans="1:23" x14ac:dyDescent="0.3">
      <c r="A114" s="5"/>
      <c r="B114" s="7"/>
      <c r="C114" s="7"/>
      <c r="D114" s="7"/>
      <c r="E114" s="7"/>
      <c r="F114" s="7"/>
      <c r="G114" s="7"/>
      <c r="H114" s="7"/>
      <c r="I114" s="7"/>
      <c r="J114" s="7"/>
      <c r="K114" s="7"/>
      <c r="L114" s="7"/>
      <c r="M114" s="7"/>
      <c r="N114" s="7"/>
      <c r="O114" s="7"/>
      <c r="P114" s="7"/>
      <c r="Q114" s="7"/>
      <c r="R114" s="7"/>
      <c r="S114" s="7"/>
      <c r="T114" s="7"/>
      <c r="U114" s="7"/>
      <c r="V114" s="7"/>
      <c r="W114" s="7"/>
    </row>
    <row r="115" spans="1:23" x14ac:dyDescent="0.3">
      <c r="A115" s="5"/>
      <c r="B115" s="7"/>
      <c r="C115" s="7"/>
      <c r="D115" s="7"/>
      <c r="E115" s="7"/>
      <c r="F115" s="7"/>
      <c r="G115" s="7"/>
      <c r="H115" s="7"/>
      <c r="I115" s="7"/>
      <c r="J115" s="7"/>
      <c r="K115" s="7"/>
      <c r="L115" s="7"/>
      <c r="M115" s="7"/>
      <c r="N115" s="7"/>
      <c r="O115" s="7"/>
      <c r="P115" s="7"/>
      <c r="Q115" s="7"/>
      <c r="R115" s="7"/>
      <c r="S115" s="7"/>
      <c r="T115" s="7"/>
      <c r="U115" s="7"/>
      <c r="V115" s="7"/>
      <c r="W115" s="7"/>
    </row>
    <row r="116" spans="1:23" x14ac:dyDescent="0.3">
      <c r="A116" s="5"/>
      <c r="B116" s="7"/>
      <c r="C116" s="7"/>
      <c r="D116" s="7"/>
      <c r="E116" s="7"/>
      <c r="F116" s="7"/>
      <c r="G116" s="7"/>
      <c r="H116" s="7"/>
      <c r="I116" s="7"/>
      <c r="J116" s="7"/>
      <c r="K116" s="7"/>
      <c r="L116" s="7"/>
      <c r="M116" s="7"/>
      <c r="N116" s="7"/>
      <c r="O116" s="7"/>
      <c r="P116" s="7"/>
      <c r="Q116" s="7"/>
      <c r="R116" s="7"/>
      <c r="S116" s="7"/>
      <c r="T116" s="7"/>
      <c r="U116" s="7"/>
      <c r="V116" s="7"/>
      <c r="W116" s="7"/>
    </row>
    <row r="117" spans="1:23" x14ac:dyDescent="0.3">
      <c r="A117" s="5"/>
      <c r="B117" s="7"/>
      <c r="C117" s="7"/>
      <c r="D117" s="7"/>
      <c r="E117" s="7"/>
      <c r="F117" s="7"/>
      <c r="G117" s="7"/>
      <c r="H117" s="7"/>
      <c r="I117" s="7"/>
      <c r="J117" s="7"/>
      <c r="K117" s="7"/>
      <c r="L117" s="7"/>
      <c r="M117" s="7"/>
      <c r="N117" s="7"/>
      <c r="O117" s="7"/>
      <c r="P117" s="7"/>
      <c r="Q117" s="7"/>
      <c r="R117" s="7"/>
      <c r="S117" s="7"/>
      <c r="T117" s="7"/>
      <c r="U117" s="7"/>
      <c r="V117" s="7"/>
      <c r="W117" s="7"/>
    </row>
    <row r="118" spans="1:23" x14ac:dyDescent="0.3">
      <c r="A118" s="5"/>
      <c r="B118" s="7"/>
      <c r="C118" s="7"/>
      <c r="D118" s="7"/>
      <c r="E118" s="7"/>
      <c r="F118" s="7"/>
      <c r="G118" s="7"/>
      <c r="H118" s="7"/>
      <c r="I118" s="7"/>
      <c r="J118" s="7"/>
      <c r="K118" s="7"/>
      <c r="L118" s="7"/>
      <c r="M118" s="7"/>
      <c r="N118" s="7"/>
      <c r="O118" s="7"/>
      <c r="P118" s="7"/>
      <c r="Q118" s="7"/>
      <c r="R118" s="7"/>
      <c r="S118" s="7"/>
      <c r="T118" s="7"/>
      <c r="U118" s="7"/>
      <c r="V118" s="7"/>
      <c r="W118" s="7"/>
    </row>
    <row r="119" spans="1:23" x14ac:dyDescent="0.3">
      <c r="A119" s="5"/>
      <c r="B119" s="7"/>
      <c r="C119" s="7"/>
      <c r="D119" s="7"/>
      <c r="E119" s="7"/>
      <c r="F119" s="7"/>
      <c r="G119" s="7"/>
      <c r="H119" s="7"/>
      <c r="I119" s="7"/>
      <c r="J119" s="7"/>
      <c r="K119" s="7"/>
      <c r="L119" s="7"/>
      <c r="M119" s="7"/>
      <c r="N119" s="7"/>
      <c r="O119" s="7"/>
      <c r="P119" s="7"/>
      <c r="Q119" s="7"/>
      <c r="R119" s="7"/>
      <c r="S119" s="7"/>
      <c r="T119" s="7"/>
      <c r="U119" s="7"/>
      <c r="V119" s="7"/>
      <c r="W119" s="7"/>
    </row>
    <row r="120" spans="1:23" x14ac:dyDescent="0.3">
      <c r="A120" s="5"/>
      <c r="B120" s="7"/>
      <c r="C120" s="7"/>
      <c r="D120" s="7"/>
      <c r="E120" s="7"/>
      <c r="F120" s="7"/>
      <c r="G120" s="7"/>
      <c r="H120" s="7"/>
      <c r="I120" s="7"/>
      <c r="J120" s="7"/>
      <c r="K120" s="7"/>
      <c r="L120" s="7"/>
      <c r="M120" s="7"/>
      <c r="N120" s="7"/>
      <c r="O120" s="7"/>
      <c r="P120" s="7"/>
      <c r="Q120" s="7"/>
      <c r="R120" s="7"/>
      <c r="S120" s="7"/>
      <c r="T120" s="7"/>
      <c r="U120" s="7"/>
      <c r="V120" s="7"/>
      <c r="W120" s="7"/>
    </row>
    <row r="121" spans="1:23" x14ac:dyDescent="0.3">
      <c r="A121" s="5"/>
      <c r="B121" s="7"/>
      <c r="C121" s="7"/>
      <c r="D121" s="7"/>
      <c r="E121" s="7"/>
      <c r="F121" s="7"/>
      <c r="G121" s="7"/>
      <c r="H121" s="7"/>
      <c r="I121" s="7"/>
      <c r="J121" s="7"/>
      <c r="K121" s="7"/>
      <c r="L121" s="7"/>
      <c r="M121" s="7"/>
      <c r="N121" s="7"/>
      <c r="O121" s="7"/>
      <c r="P121" s="7"/>
      <c r="Q121" s="7"/>
      <c r="R121" s="7"/>
      <c r="S121" s="7"/>
      <c r="T121" s="7"/>
      <c r="U121" s="7"/>
      <c r="V121" s="7"/>
      <c r="W121" s="7"/>
    </row>
    <row r="122" spans="1:23" x14ac:dyDescent="0.3">
      <c r="A122" s="5"/>
      <c r="B122" s="7"/>
      <c r="C122" s="7"/>
      <c r="D122" s="7"/>
      <c r="E122" s="7"/>
      <c r="F122" s="7"/>
      <c r="G122" s="7"/>
      <c r="H122" s="7"/>
      <c r="I122" s="7"/>
      <c r="J122" s="7"/>
      <c r="K122" s="7"/>
      <c r="L122" s="7"/>
      <c r="M122" s="7"/>
      <c r="N122" s="7"/>
      <c r="O122" s="7"/>
      <c r="P122" s="7"/>
      <c r="Q122" s="7"/>
      <c r="R122" s="7"/>
      <c r="S122" s="7"/>
      <c r="T122" s="7"/>
      <c r="U122" s="7"/>
      <c r="V122" s="7"/>
      <c r="W122" s="7"/>
    </row>
    <row r="123" spans="1:23" x14ac:dyDescent="0.3">
      <c r="A123" s="5"/>
      <c r="B123" s="7"/>
      <c r="C123" s="7"/>
      <c r="D123" s="7"/>
      <c r="E123" s="7"/>
      <c r="F123" s="7"/>
      <c r="G123" s="7"/>
      <c r="H123" s="7"/>
      <c r="I123" s="7"/>
      <c r="J123" s="7"/>
      <c r="K123" s="7"/>
      <c r="L123" s="7"/>
      <c r="M123" s="7"/>
      <c r="N123" s="7"/>
      <c r="O123" s="7"/>
      <c r="P123" s="7"/>
      <c r="Q123" s="7"/>
      <c r="R123" s="7"/>
      <c r="S123" s="7"/>
      <c r="T123" s="7"/>
      <c r="U123" s="7"/>
      <c r="V123" s="7"/>
      <c r="W123" s="7"/>
    </row>
    <row r="124" spans="1:23" x14ac:dyDescent="0.3">
      <c r="A124" s="5"/>
      <c r="B124" s="7"/>
      <c r="C124" s="7"/>
      <c r="D124" s="7"/>
      <c r="E124" s="7"/>
      <c r="F124" s="7"/>
      <c r="G124" s="7"/>
      <c r="H124" s="7"/>
      <c r="I124" s="7"/>
      <c r="J124" s="7"/>
      <c r="K124" s="7"/>
      <c r="L124" s="7"/>
      <c r="M124" s="7"/>
      <c r="N124" s="7"/>
      <c r="O124" s="7"/>
      <c r="P124" s="7"/>
      <c r="Q124" s="7"/>
      <c r="R124" s="7"/>
      <c r="S124" s="7"/>
      <c r="T124" s="7"/>
      <c r="U124" s="7"/>
      <c r="V124" s="7"/>
      <c r="W124" s="7"/>
    </row>
    <row r="125" spans="1:23" x14ac:dyDescent="0.3">
      <c r="A125" s="5"/>
      <c r="B125" s="7"/>
      <c r="C125" s="7"/>
      <c r="D125" s="7"/>
      <c r="E125" s="7"/>
      <c r="F125" s="7"/>
      <c r="G125" s="7"/>
      <c r="H125" s="7"/>
      <c r="I125" s="7"/>
      <c r="J125" s="7"/>
      <c r="K125" s="7"/>
      <c r="L125" s="7"/>
      <c r="M125" s="7"/>
      <c r="N125" s="7"/>
      <c r="O125" s="7"/>
      <c r="P125" s="7"/>
      <c r="Q125" s="7"/>
      <c r="R125" s="7"/>
      <c r="S125" s="7"/>
      <c r="T125" s="7"/>
      <c r="U125" s="7"/>
      <c r="V125" s="7"/>
      <c r="W125" s="7"/>
    </row>
    <row r="126" spans="1:23" x14ac:dyDescent="0.3">
      <c r="A126" s="5"/>
      <c r="B126" s="7"/>
      <c r="C126" s="7"/>
      <c r="D126" s="7"/>
      <c r="E126" s="7"/>
      <c r="F126" s="7"/>
      <c r="G126" s="7"/>
      <c r="H126" s="7"/>
      <c r="I126" s="7"/>
      <c r="J126" s="7"/>
      <c r="K126" s="7"/>
      <c r="L126" s="7"/>
      <c r="M126" s="7"/>
      <c r="N126" s="7"/>
      <c r="O126" s="7"/>
      <c r="P126" s="7"/>
      <c r="Q126" s="7"/>
      <c r="R126" s="7"/>
      <c r="S126" s="7"/>
      <c r="T126" s="7"/>
      <c r="U126" s="7"/>
      <c r="V126" s="7"/>
      <c r="W126" s="7"/>
    </row>
    <row r="127" spans="1:23" x14ac:dyDescent="0.3">
      <c r="A127" s="5"/>
      <c r="B127" s="7"/>
      <c r="C127" s="7"/>
      <c r="D127" s="7"/>
      <c r="E127" s="7"/>
      <c r="F127" s="7"/>
      <c r="G127" s="7"/>
      <c r="H127" s="7"/>
      <c r="I127" s="7"/>
      <c r="J127" s="7"/>
      <c r="K127" s="7"/>
      <c r="L127" s="7"/>
      <c r="M127" s="7"/>
      <c r="N127" s="7"/>
      <c r="O127" s="7"/>
      <c r="P127" s="7"/>
      <c r="Q127" s="7"/>
      <c r="R127" s="7"/>
      <c r="S127" s="7"/>
      <c r="T127" s="7"/>
      <c r="U127" s="7"/>
      <c r="V127" s="7"/>
      <c r="W127" s="7"/>
    </row>
    <row r="128" spans="1:23" x14ac:dyDescent="0.3">
      <c r="A128" s="5"/>
      <c r="B128" s="7"/>
      <c r="C128" s="7"/>
      <c r="D128" s="7"/>
      <c r="E128" s="7"/>
      <c r="F128" s="7"/>
      <c r="G128" s="7"/>
      <c r="H128" s="7"/>
      <c r="I128" s="7"/>
      <c r="J128" s="7"/>
      <c r="K128" s="7"/>
      <c r="L128" s="7"/>
      <c r="M128" s="7"/>
      <c r="N128" s="7"/>
      <c r="O128" s="7"/>
      <c r="P128" s="7"/>
      <c r="Q128" s="7"/>
      <c r="R128" s="7"/>
      <c r="S128" s="7"/>
      <c r="T128" s="7"/>
      <c r="U128" s="7"/>
      <c r="V128" s="7"/>
      <c r="W128" s="7"/>
    </row>
    <row r="129" spans="1:23" x14ac:dyDescent="0.3">
      <c r="A129" s="5"/>
      <c r="B129" s="7"/>
      <c r="C129" s="7"/>
      <c r="D129" s="7"/>
      <c r="E129" s="7"/>
      <c r="F129" s="7"/>
      <c r="G129" s="7"/>
      <c r="H129" s="7"/>
      <c r="I129" s="7"/>
      <c r="J129" s="7"/>
      <c r="K129" s="7"/>
      <c r="L129" s="7"/>
      <c r="M129" s="7"/>
      <c r="N129" s="7"/>
      <c r="O129" s="7"/>
      <c r="P129" s="7"/>
      <c r="Q129" s="7"/>
      <c r="R129" s="7"/>
      <c r="S129" s="7"/>
      <c r="T129" s="7"/>
      <c r="U129" s="7"/>
      <c r="V129" s="7"/>
      <c r="W129" s="7"/>
    </row>
    <row r="130" spans="1:23" x14ac:dyDescent="0.3">
      <c r="A130" s="5"/>
      <c r="B130" s="7"/>
      <c r="C130" s="7"/>
      <c r="D130" s="7"/>
      <c r="E130" s="7"/>
      <c r="F130" s="7"/>
      <c r="G130" s="7"/>
      <c r="H130" s="7"/>
      <c r="I130" s="7"/>
      <c r="J130" s="7"/>
      <c r="K130" s="7"/>
      <c r="L130" s="7"/>
      <c r="M130" s="7"/>
      <c r="N130" s="7"/>
      <c r="O130" s="7"/>
      <c r="P130" s="7"/>
      <c r="Q130" s="7"/>
      <c r="R130" s="7"/>
      <c r="S130" s="7"/>
      <c r="T130" s="7"/>
      <c r="U130" s="7"/>
      <c r="V130" s="7"/>
      <c r="W130" s="7"/>
    </row>
    <row r="131" spans="1:23" x14ac:dyDescent="0.3">
      <c r="A131" s="5"/>
      <c r="B131" s="7"/>
      <c r="C131" s="7"/>
      <c r="D131" s="7"/>
      <c r="E131" s="7"/>
      <c r="F131" s="7"/>
      <c r="G131" s="7"/>
      <c r="H131" s="7"/>
      <c r="I131" s="7"/>
      <c r="J131" s="7"/>
      <c r="K131" s="7"/>
      <c r="L131" s="7"/>
      <c r="M131" s="7"/>
      <c r="N131" s="7"/>
      <c r="O131" s="7"/>
      <c r="P131" s="7"/>
      <c r="Q131" s="7"/>
      <c r="R131" s="7"/>
      <c r="S131" s="7"/>
      <c r="T131" s="7"/>
      <c r="U131" s="7"/>
      <c r="V131" s="7"/>
      <c r="W131" s="7"/>
    </row>
    <row r="132" spans="1:23" x14ac:dyDescent="0.3">
      <c r="A132" s="5"/>
      <c r="B132" s="7"/>
      <c r="C132" s="7"/>
      <c r="D132" s="7"/>
      <c r="E132" s="7"/>
      <c r="F132" s="7"/>
      <c r="G132" s="7"/>
      <c r="H132" s="7"/>
      <c r="I132" s="7"/>
      <c r="J132" s="7"/>
      <c r="K132" s="7"/>
      <c r="L132" s="7"/>
      <c r="M132" s="7"/>
      <c r="N132" s="7"/>
      <c r="O132" s="7"/>
      <c r="P132" s="7"/>
      <c r="Q132" s="7"/>
      <c r="R132" s="7"/>
      <c r="S132" s="7"/>
      <c r="T132" s="7"/>
      <c r="U132" s="7"/>
      <c r="V132" s="7"/>
      <c r="W132" s="7"/>
    </row>
    <row r="133" spans="1:23" x14ac:dyDescent="0.3">
      <c r="A133" s="5"/>
      <c r="B133" s="7"/>
      <c r="C133" s="7"/>
      <c r="D133" s="7"/>
      <c r="E133" s="7"/>
      <c r="F133" s="7"/>
      <c r="G133" s="7"/>
      <c r="H133" s="7"/>
      <c r="I133" s="7"/>
      <c r="J133" s="7"/>
      <c r="K133" s="7"/>
      <c r="L133" s="7"/>
      <c r="M133" s="7"/>
      <c r="N133" s="7"/>
      <c r="O133" s="7"/>
      <c r="P133" s="7"/>
      <c r="Q133" s="7"/>
      <c r="R133" s="7"/>
      <c r="S133" s="7"/>
      <c r="T133" s="7"/>
      <c r="U133" s="7"/>
      <c r="V133" s="7"/>
      <c r="W133" s="7"/>
    </row>
    <row r="134" spans="1:23" x14ac:dyDescent="0.3">
      <c r="A134" s="5"/>
      <c r="B134" s="7"/>
      <c r="C134" s="7"/>
      <c r="D134" s="7"/>
      <c r="E134" s="7"/>
      <c r="F134" s="7"/>
      <c r="G134" s="7"/>
      <c r="H134" s="7"/>
      <c r="I134" s="7"/>
      <c r="J134" s="7"/>
      <c r="K134" s="7"/>
      <c r="L134" s="7"/>
      <c r="M134" s="7"/>
      <c r="N134" s="7"/>
      <c r="O134" s="7"/>
      <c r="P134" s="7"/>
      <c r="Q134" s="7"/>
      <c r="R134" s="7"/>
      <c r="S134" s="7"/>
      <c r="T134" s="7"/>
      <c r="U134" s="7"/>
      <c r="V134" s="7"/>
      <c r="W134" s="7"/>
    </row>
    <row r="135" spans="1:23" x14ac:dyDescent="0.3">
      <c r="A135" s="5"/>
      <c r="B135" s="7"/>
      <c r="C135" s="7"/>
      <c r="D135" s="7"/>
      <c r="E135" s="7"/>
      <c r="F135" s="7"/>
      <c r="G135" s="7"/>
      <c r="H135" s="7"/>
      <c r="I135" s="7"/>
      <c r="J135" s="7"/>
      <c r="K135" s="7"/>
      <c r="L135" s="7"/>
      <c r="M135" s="7"/>
      <c r="N135" s="7"/>
      <c r="O135" s="7"/>
      <c r="P135" s="7"/>
      <c r="Q135" s="7"/>
      <c r="R135" s="7"/>
      <c r="S135" s="7"/>
      <c r="T135" s="7"/>
      <c r="U135" s="7"/>
      <c r="V135" s="7"/>
      <c r="W135" s="7"/>
    </row>
    <row r="136" spans="1:23" x14ac:dyDescent="0.3">
      <c r="A136" s="5"/>
      <c r="B136" s="7"/>
      <c r="C136" s="7"/>
      <c r="D136" s="7"/>
      <c r="E136" s="7"/>
      <c r="F136" s="7"/>
      <c r="G136" s="7"/>
      <c r="H136" s="7"/>
      <c r="I136" s="7"/>
      <c r="J136" s="7"/>
      <c r="K136" s="7"/>
      <c r="L136" s="7"/>
      <c r="M136" s="7"/>
      <c r="N136" s="7"/>
      <c r="O136" s="7"/>
      <c r="P136" s="7"/>
      <c r="Q136" s="7"/>
      <c r="R136" s="7"/>
      <c r="S136" s="7"/>
      <c r="T136" s="7"/>
      <c r="U136" s="7"/>
      <c r="V136" s="7"/>
      <c r="W136" s="7"/>
    </row>
    <row r="137" spans="1:23" x14ac:dyDescent="0.3">
      <c r="A137" s="5"/>
      <c r="B137" s="7"/>
      <c r="C137" s="7"/>
      <c r="D137" s="7"/>
      <c r="E137" s="7"/>
      <c r="F137" s="7"/>
      <c r="G137" s="7"/>
      <c r="H137" s="7"/>
      <c r="I137" s="7"/>
      <c r="J137" s="7"/>
      <c r="K137" s="7"/>
      <c r="L137" s="7"/>
      <c r="M137" s="7"/>
      <c r="N137" s="7"/>
      <c r="O137" s="7"/>
      <c r="P137" s="7"/>
      <c r="Q137" s="7"/>
      <c r="R137" s="7"/>
      <c r="S137" s="7"/>
      <c r="T137" s="7"/>
      <c r="U137" s="7"/>
      <c r="V137" s="7"/>
      <c r="W137" s="7"/>
    </row>
    <row r="138" spans="1:23" x14ac:dyDescent="0.3">
      <c r="A138" s="5"/>
      <c r="B138" s="7"/>
      <c r="C138" s="7"/>
      <c r="D138" s="7"/>
      <c r="E138" s="7"/>
      <c r="F138" s="7"/>
      <c r="G138" s="7"/>
      <c r="H138" s="7"/>
      <c r="I138" s="7"/>
      <c r="J138" s="7"/>
      <c r="K138" s="7"/>
      <c r="L138" s="7"/>
      <c r="M138" s="7"/>
      <c r="N138" s="7"/>
      <c r="O138" s="7"/>
      <c r="P138" s="7"/>
      <c r="Q138" s="7"/>
      <c r="R138" s="7"/>
      <c r="S138" s="7"/>
      <c r="T138" s="7"/>
      <c r="U138" s="7"/>
      <c r="V138" s="7"/>
      <c r="W138" s="7"/>
    </row>
    <row r="139" spans="1:23" x14ac:dyDescent="0.3">
      <c r="A139" s="5"/>
      <c r="B139" s="7"/>
      <c r="C139" s="7"/>
      <c r="D139" s="7"/>
      <c r="E139" s="7"/>
      <c r="F139" s="7"/>
      <c r="G139" s="7"/>
      <c r="H139" s="7"/>
      <c r="I139" s="7"/>
      <c r="J139" s="7"/>
      <c r="K139" s="7"/>
      <c r="L139" s="7"/>
      <c r="M139" s="7"/>
      <c r="N139" s="7"/>
      <c r="O139" s="7"/>
      <c r="P139" s="7"/>
      <c r="Q139" s="7"/>
      <c r="R139" s="7"/>
      <c r="S139" s="7"/>
      <c r="T139" s="7"/>
      <c r="U139" s="7"/>
      <c r="V139" s="7"/>
      <c r="W139" s="7"/>
    </row>
    <row r="140" spans="1:23" x14ac:dyDescent="0.3">
      <c r="A140" s="5"/>
      <c r="B140" s="7"/>
      <c r="C140" s="7"/>
      <c r="D140" s="7"/>
      <c r="E140" s="7"/>
      <c r="F140" s="7"/>
      <c r="G140" s="7"/>
      <c r="H140" s="7"/>
      <c r="I140" s="7"/>
      <c r="J140" s="7"/>
      <c r="K140" s="7"/>
      <c r="L140" s="7"/>
      <c r="M140" s="7"/>
      <c r="N140" s="7"/>
      <c r="O140" s="7"/>
      <c r="P140" s="7"/>
      <c r="Q140" s="7"/>
      <c r="R140" s="7"/>
      <c r="S140" s="7"/>
      <c r="T140" s="7"/>
      <c r="U140" s="7"/>
      <c r="V140" s="7"/>
      <c r="W140" s="7"/>
    </row>
    <row r="141" spans="1:23" x14ac:dyDescent="0.3">
      <c r="A141" s="5"/>
      <c r="B141" s="7"/>
      <c r="C141" s="7"/>
      <c r="D141" s="7"/>
      <c r="E141" s="7"/>
      <c r="F141" s="7"/>
      <c r="G141" s="7"/>
      <c r="H141" s="7"/>
      <c r="I141" s="7"/>
      <c r="J141" s="7"/>
      <c r="K141" s="7"/>
      <c r="L141" s="7"/>
      <c r="M141" s="7"/>
      <c r="N141" s="7"/>
      <c r="O141" s="7"/>
      <c r="P141" s="7"/>
      <c r="Q141" s="7"/>
      <c r="R141" s="7"/>
      <c r="S141" s="7"/>
      <c r="T141" s="7"/>
      <c r="U141" s="7"/>
      <c r="V141" s="7"/>
      <c r="W141" s="7"/>
    </row>
    <row r="142" spans="1:23" x14ac:dyDescent="0.3">
      <c r="A142" s="5"/>
      <c r="B142" s="7"/>
      <c r="C142" s="7"/>
      <c r="D142" s="7"/>
      <c r="E142" s="7"/>
      <c r="F142" s="7"/>
      <c r="G142" s="7"/>
      <c r="H142" s="7"/>
      <c r="I142" s="7"/>
      <c r="J142" s="7"/>
      <c r="K142" s="7"/>
      <c r="L142" s="7"/>
      <c r="M142" s="7"/>
      <c r="N142" s="7"/>
      <c r="O142" s="7"/>
      <c r="P142" s="7"/>
      <c r="Q142" s="7"/>
      <c r="R142" s="7"/>
      <c r="S142" s="7"/>
      <c r="T142" s="7"/>
      <c r="U142" s="7"/>
      <c r="V142" s="7"/>
      <c r="W142" s="7"/>
    </row>
    <row r="143" spans="1:23" x14ac:dyDescent="0.3">
      <c r="A143" s="5"/>
      <c r="B143" s="7"/>
      <c r="C143" s="7"/>
      <c r="D143" s="7"/>
      <c r="E143" s="7"/>
      <c r="F143" s="7"/>
      <c r="G143" s="7"/>
      <c r="H143" s="7"/>
      <c r="I143" s="7"/>
      <c r="J143" s="7"/>
      <c r="K143" s="7"/>
      <c r="L143" s="7"/>
      <c r="M143" s="7"/>
      <c r="N143" s="7"/>
      <c r="O143" s="7"/>
      <c r="P143" s="7"/>
      <c r="Q143" s="7"/>
      <c r="R143" s="7"/>
      <c r="S143" s="7"/>
      <c r="T143" s="7"/>
      <c r="U143" s="7"/>
      <c r="V143" s="7"/>
      <c r="W143" s="7"/>
    </row>
    <row r="144" spans="1:23" x14ac:dyDescent="0.3">
      <c r="A144" s="5"/>
      <c r="B144" s="7"/>
      <c r="C144" s="7"/>
      <c r="D144" s="7"/>
      <c r="E144" s="7"/>
      <c r="F144" s="7"/>
      <c r="G144" s="7"/>
      <c r="H144" s="7"/>
      <c r="I144" s="7"/>
      <c r="J144" s="7"/>
      <c r="K144" s="7"/>
      <c r="L144" s="7"/>
      <c r="M144" s="7"/>
      <c r="N144" s="7"/>
      <c r="O144" s="7"/>
      <c r="P144" s="7"/>
      <c r="Q144" s="7"/>
      <c r="R144" s="7"/>
      <c r="S144" s="7"/>
      <c r="T144" s="7"/>
      <c r="U144" s="7"/>
      <c r="V144" s="7"/>
      <c r="W144" s="7"/>
    </row>
    <row r="145" spans="1:23" x14ac:dyDescent="0.3">
      <c r="A145" s="5"/>
      <c r="B145" s="7"/>
      <c r="C145" s="7"/>
      <c r="D145" s="7"/>
      <c r="E145" s="7"/>
      <c r="F145" s="7"/>
      <c r="G145" s="7"/>
      <c r="H145" s="7"/>
      <c r="I145" s="7"/>
      <c r="J145" s="7"/>
      <c r="K145" s="7"/>
      <c r="L145" s="7"/>
      <c r="M145" s="7"/>
      <c r="N145" s="7"/>
      <c r="O145" s="7"/>
      <c r="P145" s="7"/>
      <c r="Q145" s="7"/>
      <c r="R145" s="7"/>
      <c r="S145" s="7"/>
      <c r="T145" s="7"/>
      <c r="U145" s="7"/>
      <c r="V145" s="7"/>
      <c r="W145" s="7"/>
    </row>
    <row r="146" spans="1:23" x14ac:dyDescent="0.3">
      <c r="A146" s="5"/>
      <c r="B146" s="7"/>
      <c r="C146" s="7"/>
      <c r="D146" s="7"/>
      <c r="E146" s="7"/>
      <c r="F146" s="7"/>
      <c r="G146" s="7"/>
      <c r="H146" s="7"/>
      <c r="I146" s="7"/>
      <c r="J146" s="7"/>
      <c r="K146" s="7"/>
      <c r="L146" s="7"/>
      <c r="M146" s="7"/>
      <c r="N146" s="7"/>
      <c r="O146" s="7"/>
      <c r="P146" s="7"/>
      <c r="Q146" s="7"/>
      <c r="R146" s="7"/>
      <c r="S146" s="7"/>
      <c r="T146" s="7"/>
      <c r="U146" s="7"/>
      <c r="V146" s="7"/>
      <c r="W146" s="7"/>
    </row>
    <row r="147" spans="1:23" x14ac:dyDescent="0.3">
      <c r="A147" s="5"/>
      <c r="B147" s="7"/>
      <c r="C147" s="7"/>
      <c r="D147" s="7"/>
      <c r="E147" s="7"/>
      <c r="F147" s="7"/>
      <c r="G147" s="7"/>
      <c r="H147" s="7"/>
      <c r="I147" s="7"/>
      <c r="J147" s="7"/>
      <c r="K147" s="7"/>
      <c r="L147" s="7"/>
      <c r="M147" s="7"/>
      <c r="N147" s="7"/>
      <c r="O147" s="7"/>
      <c r="P147" s="7"/>
      <c r="Q147" s="7"/>
      <c r="R147" s="7"/>
      <c r="S147" s="7"/>
      <c r="T147" s="7"/>
      <c r="U147" s="7"/>
      <c r="V147" s="7"/>
      <c r="W147" s="7"/>
    </row>
    <row r="148" spans="1:23" x14ac:dyDescent="0.3">
      <c r="A148" s="5"/>
      <c r="B148" s="7"/>
      <c r="C148" s="7"/>
      <c r="D148" s="7"/>
      <c r="E148" s="7"/>
      <c r="F148" s="7"/>
      <c r="G148" s="7"/>
      <c r="H148" s="7"/>
      <c r="I148" s="7"/>
      <c r="J148" s="7"/>
      <c r="K148" s="7"/>
      <c r="L148" s="7"/>
      <c r="M148" s="7"/>
      <c r="N148" s="7"/>
      <c r="O148" s="7"/>
      <c r="P148" s="7"/>
      <c r="Q148" s="7"/>
      <c r="R148" s="7"/>
      <c r="S148" s="7"/>
      <c r="T148" s="7"/>
      <c r="U148" s="7"/>
      <c r="V148" s="7"/>
      <c r="W148" s="7"/>
    </row>
    <row r="149" spans="1:23" x14ac:dyDescent="0.3">
      <c r="A149" s="5"/>
      <c r="B149" s="7"/>
      <c r="C149" s="7"/>
      <c r="D149" s="7"/>
      <c r="E149" s="7"/>
      <c r="F149" s="7"/>
      <c r="G149" s="7"/>
      <c r="H149" s="7"/>
      <c r="I149" s="7"/>
      <c r="J149" s="7"/>
      <c r="K149" s="7"/>
      <c r="L149" s="7"/>
      <c r="M149" s="7"/>
      <c r="N149" s="7"/>
      <c r="O149" s="7"/>
      <c r="P149" s="7"/>
      <c r="Q149" s="7"/>
      <c r="R149" s="7"/>
      <c r="S149" s="7"/>
      <c r="T149" s="7"/>
      <c r="U149" s="7"/>
      <c r="V149" s="7"/>
      <c r="W149" s="7"/>
    </row>
    <row r="150" spans="1:23" x14ac:dyDescent="0.3">
      <c r="A150" s="5"/>
      <c r="B150" s="7"/>
      <c r="C150" s="7"/>
      <c r="D150" s="7"/>
      <c r="E150" s="7"/>
      <c r="F150" s="7"/>
      <c r="G150" s="7"/>
      <c r="H150" s="7"/>
      <c r="I150" s="7"/>
      <c r="J150" s="7"/>
      <c r="K150" s="7"/>
      <c r="L150" s="7"/>
      <c r="M150" s="7"/>
      <c r="N150" s="7"/>
      <c r="O150" s="7"/>
      <c r="P150" s="7"/>
      <c r="Q150" s="7"/>
      <c r="R150" s="7"/>
      <c r="S150" s="7"/>
      <c r="T150" s="7"/>
      <c r="U150" s="7"/>
      <c r="V150" s="7"/>
      <c r="W150" s="7"/>
    </row>
    <row r="151" spans="1:23" x14ac:dyDescent="0.3">
      <c r="A151" s="5"/>
      <c r="B151" s="7"/>
      <c r="C151" s="7"/>
      <c r="D151" s="7"/>
      <c r="E151" s="7"/>
      <c r="F151" s="7"/>
      <c r="G151" s="7"/>
      <c r="H151" s="7"/>
      <c r="I151" s="7"/>
      <c r="J151" s="7"/>
      <c r="K151" s="7"/>
      <c r="L151" s="7"/>
      <c r="M151" s="7"/>
      <c r="N151" s="7"/>
      <c r="O151" s="7"/>
      <c r="P151" s="7"/>
      <c r="Q151" s="7"/>
      <c r="R151" s="7"/>
      <c r="S151" s="7"/>
      <c r="T151" s="7"/>
      <c r="U151" s="7"/>
      <c r="V151" s="7"/>
      <c r="W151" s="7"/>
    </row>
    <row r="152" spans="1:23" x14ac:dyDescent="0.3">
      <c r="A152" s="5"/>
      <c r="B152" s="7"/>
      <c r="C152" s="7"/>
      <c r="D152" s="7"/>
      <c r="E152" s="7"/>
      <c r="F152" s="7"/>
      <c r="G152" s="7"/>
      <c r="H152" s="7"/>
      <c r="I152" s="7"/>
      <c r="J152" s="7"/>
      <c r="K152" s="7"/>
      <c r="L152" s="7"/>
      <c r="M152" s="7"/>
      <c r="N152" s="7"/>
      <c r="O152" s="7"/>
      <c r="P152" s="7"/>
      <c r="Q152" s="7"/>
      <c r="R152" s="7"/>
      <c r="S152" s="7"/>
      <c r="T152" s="7"/>
      <c r="U152" s="7"/>
      <c r="V152" s="7"/>
      <c r="W152" s="7"/>
    </row>
    <row r="153" spans="1:23" x14ac:dyDescent="0.3">
      <c r="A153" s="5"/>
      <c r="B153" s="7"/>
      <c r="C153" s="7"/>
      <c r="D153" s="7"/>
      <c r="E153" s="7"/>
      <c r="F153" s="7"/>
      <c r="G153" s="7"/>
      <c r="H153" s="7"/>
      <c r="I153" s="7"/>
      <c r="J153" s="7"/>
      <c r="K153" s="7"/>
      <c r="L153" s="7"/>
      <c r="M153" s="7"/>
      <c r="N153" s="7"/>
      <c r="O153" s="7"/>
      <c r="P153" s="7"/>
      <c r="Q153" s="7"/>
      <c r="R153" s="7"/>
      <c r="S153" s="7"/>
      <c r="T153" s="7"/>
      <c r="U153" s="7"/>
      <c r="V153" s="7"/>
      <c r="W153" s="7"/>
    </row>
    <row r="154" spans="1:23" x14ac:dyDescent="0.3">
      <c r="A154" s="5"/>
      <c r="B154" s="7"/>
      <c r="C154" s="7"/>
      <c r="D154" s="7"/>
      <c r="E154" s="7"/>
      <c r="F154" s="7"/>
      <c r="G154" s="7"/>
      <c r="H154" s="7"/>
      <c r="I154" s="7"/>
      <c r="J154" s="7"/>
      <c r="K154" s="7"/>
      <c r="L154" s="7"/>
      <c r="M154" s="7"/>
      <c r="N154" s="7"/>
      <c r="O154" s="7"/>
      <c r="P154" s="7"/>
      <c r="Q154" s="7"/>
      <c r="R154" s="7"/>
      <c r="S154" s="7"/>
      <c r="T154" s="7"/>
      <c r="U154" s="7"/>
      <c r="V154" s="7"/>
      <c r="W154" s="7"/>
    </row>
    <row r="155" spans="1:23" x14ac:dyDescent="0.3">
      <c r="A155" s="5"/>
      <c r="B155" s="7"/>
      <c r="C155" s="7"/>
      <c r="D155" s="7"/>
      <c r="E155" s="7"/>
      <c r="F155" s="7"/>
      <c r="G155" s="7"/>
      <c r="H155" s="7"/>
      <c r="I155" s="7"/>
      <c r="J155" s="7"/>
      <c r="K155" s="7"/>
      <c r="L155" s="7"/>
      <c r="M155" s="7"/>
      <c r="N155" s="7"/>
      <c r="O155" s="7"/>
      <c r="P155" s="7"/>
      <c r="Q155" s="7"/>
      <c r="R155" s="7"/>
      <c r="S155" s="7"/>
      <c r="T155" s="7"/>
      <c r="U155" s="7"/>
      <c r="V155" s="7"/>
      <c r="W155" s="7"/>
    </row>
    <row r="156" spans="1:23" x14ac:dyDescent="0.3">
      <c r="A156" s="5"/>
      <c r="B156" s="7"/>
      <c r="C156" s="7"/>
      <c r="D156" s="7"/>
      <c r="E156" s="7"/>
      <c r="F156" s="7"/>
      <c r="G156" s="7"/>
      <c r="H156" s="7"/>
      <c r="I156" s="7"/>
      <c r="J156" s="7"/>
      <c r="K156" s="7"/>
      <c r="L156" s="7"/>
      <c r="M156" s="7"/>
      <c r="N156" s="7"/>
      <c r="O156" s="7"/>
      <c r="P156" s="7"/>
      <c r="Q156" s="7"/>
      <c r="R156" s="7"/>
      <c r="S156" s="7"/>
      <c r="T156" s="7"/>
      <c r="U156" s="7"/>
      <c r="V156" s="7"/>
      <c r="W156" s="7"/>
    </row>
    <row r="157" spans="1:23" x14ac:dyDescent="0.3">
      <c r="A157" s="5"/>
      <c r="B157" s="7"/>
      <c r="C157" s="7"/>
      <c r="D157" s="7"/>
      <c r="E157" s="7"/>
      <c r="F157" s="7"/>
      <c r="G157" s="7"/>
      <c r="H157" s="7"/>
      <c r="I157" s="7"/>
      <c r="J157" s="7"/>
      <c r="K157" s="7"/>
      <c r="L157" s="7"/>
      <c r="M157" s="7"/>
      <c r="N157" s="7"/>
      <c r="O157" s="7"/>
      <c r="P157" s="7"/>
      <c r="Q157" s="7"/>
      <c r="R157" s="7"/>
      <c r="S157" s="7"/>
      <c r="T157" s="7"/>
      <c r="U157" s="7"/>
      <c r="V157" s="7"/>
      <c r="W157" s="7"/>
    </row>
    <row r="158" spans="1:23" x14ac:dyDescent="0.3">
      <c r="A158" s="5"/>
      <c r="B158" s="7"/>
      <c r="C158" s="7"/>
      <c r="D158" s="7"/>
      <c r="E158" s="7"/>
      <c r="F158" s="7"/>
      <c r="G158" s="7"/>
      <c r="H158" s="7"/>
      <c r="I158" s="7"/>
      <c r="J158" s="7"/>
      <c r="K158" s="7"/>
      <c r="L158" s="7"/>
      <c r="M158" s="7"/>
      <c r="N158" s="7"/>
      <c r="O158" s="7"/>
      <c r="P158" s="7"/>
      <c r="Q158" s="7"/>
      <c r="R158" s="7"/>
      <c r="S158" s="7"/>
      <c r="T158" s="7"/>
      <c r="U158" s="7"/>
      <c r="V158" s="7"/>
      <c r="W158" s="7"/>
    </row>
    <row r="159" spans="1:23" x14ac:dyDescent="0.3">
      <c r="A159" s="5"/>
      <c r="B159" s="7"/>
      <c r="C159" s="7"/>
      <c r="D159" s="7"/>
      <c r="E159" s="7"/>
      <c r="F159" s="7"/>
      <c r="G159" s="7"/>
      <c r="H159" s="7"/>
      <c r="I159" s="7"/>
      <c r="J159" s="7"/>
      <c r="K159" s="7"/>
      <c r="L159" s="7"/>
      <c r="M159" s="7"/>
      <c r="N159" s="7"/>
      <c r="O159" s="7"/>
      <c r="P159" s="7"/>
      <c r="Q159" s="7"/>
      <c r="R159" s="7"/>
      <c r="S159" s="7"/>
      <c r="T159" s="7"/>
      <c r="U159" s="7"/>
      <c r="V159" s="7"/>
      <c r="W159" s="7"/>
    </row>
    <row r="160" spans="1:23" x14ac:dyDescent="0.3">
      <c r="A160" s="5"/>
      <c r="B160" s="7"/>
      <c r="C160" s="7"/>
      <c r="D160" s="7"/>
      <c r="E160" s="7"/>
      <c r="F160" s="7"/>
      <c r="G160" s="7"/>
      <c r="H160" s="7"/>
      <c r="I160" s="7"/>
      <c r="J160" s="7"/>
      <c r="K160" s="7"/>
      <c r="L160" s="7"/>
      <c r="M160" s="7"/>
      <c r="N160" s="7"/>
      <c r="O160" s="7"/>
      <c r="P160" s="7"/>
      <c r="Q160" s="7"/>
      <c r="R160" s="7"/>
      <c r="S160" s="7"/>
      <c r="T160" s="7"/>
      <c r="U160" s="7"/>
      <c r="V160" s="7"/>
      <c r="W160" s="7"/>
    </row>
    <row r="161" spans="1:23" x14ac:dyDescent="0.3">
      <c r="A161" s="5"/>
      <c r="B161" s="7"/>
      <c r="C161" s="7"/>
      <c r="D161" s="7"/>
      <c r="E161" s="7"/>
      <c r="F161" s="7"/>
      <c r="G161" s="7"/>
      <c r="H161" s="7"/>
      <c r="I161" s="7"/>
      <c r="J161" s="7"/>
      <c r="K161" s="7"/>
      <c r="L161" s="7"/>
      <c r="M161" s="7"/>
      <c r="N161" s="7"/>
      <c r="O161" s="7"/>
      <c r="P161" s="7"/>
      <c r="Q161" s="7"/>
      <c r="R161" s="7"/>
      <c r="S161" s="7"/>
      <c r="T161" s="7"/>
      <c r="U161" s="7"/>
      <c r="V161" s="7"/>
      <c r="W161" s="7"/>
    </row>
    <row r="162" spans="1:23" x14ac:dyDescent="0.3">
      <c r="A162" s="5"/>
      <c r="B162" s="7"/>
      <c r="C162" s="7"/>
      <c r="D162" s="7"/>
      <c r="E162" s="7"/>
      <c r="F162" s="7"/>
      <c r="G162" s="7"/>
      <c r="H162" s="7"/>
      <c r="I162" s="7"/>
      <c r="J162" s="7"/>
      <c r="K162" s="7"/>
      <c r="L162" s="7"/>
      <c r="M162" s="7"/>
      <c r="N162" s="7"/>
      <c r="O162" s="7"/>
      <c r="P162" s="7"/>
      <c r="Q162" s="7"/>
      <c r="R162" s="7"/>
      <c r="S162" s="7"/>
      <c r="T162" s="7"/>
      <c r="U162" s="7"/>
      <c r="V162" s="7"/>
      <c r="W162" s="7"/>
    </row>
    <row r="163" spans="1:23" x14ac:dyDescent="0.3">
      <c r="A163" s="5"/>
      <c r="B163" s="7"/>
      <c r="C163" s="7"/>
      <c r="D163" s="7"/>
      <c r="E163" s="7"/>
      <c r="F163" s="7"/>
      <c r="G163" s="7"/>
      <c r="H163" s="7"/>
      <c r="I163" s="7"/>
      <c r="J163" s="7"/>
      <c r="K163" s="7"/>
      <c r="L163" s="7"/>
      <c r="M163" s="7"/>
      <c r="N163" s="7"/>
      <c r="O163" s="7"/>
      <c r="P163" s="7"/>
      <c r="Q163" s="7"/>
      <c r="R163" s="7"/>
      <c r="S163" s="7"/>
      <c r="T163" s="7"/>
      <c r="U163" s="7"/>
      <c r="V163" s="7"/>
      <c r="W163" s="7"/>
    </row>
    <row r="164" spans="1:23" x14ac:dyDescent="0.3">
      <c r="A164" s="5"/>
      <c r="B164" s="7"/>
      <c r="C164" s="7"/>
      <c r="D164" s="7"/>
      <c r="E164" s="7"/>
      <c r="F164" s="7"/>
      <c r="G164" s="7"/>
      <c r="H164" s="7"/>
      <c r="I164" s="7"/>
      <c r="J164" s="7"/>
      <c r="K164" s="7"/>
      <c r="L164" s="7"/>
      <c r="M164" s="7"/>
      <c r="N164" s="7"/>
      <c r="O164" s="7"/>
      <c r="P164" s="7"/>
      <c r="Q164" s="7"/>
      <c r="R164" s="7"/>
      <c r="S164" s="7"/>
      <c r="T164" s="7"/>
      <c r="U164" s="7"/>
      <c r="V164" s="7"/>
      <c r="W164" s="7"/>
    </row>
    <row r="165" spans="1:23" x14ac:dyDescent="0.3">
      <c r="A165" s="5"/>
      <c r="B165" s="7"/>
      <c r="C165" s="7"/>
      <c r="D165" s="7"/>
      <c r="E165" s="7"/>
      <c r="F165" s="7"/>
      <c r="G165" s="7"/>
      <c r="H165" s="7"/>
      <c r="I165" s="7"/>
      <c r="J165" s="7"/>
      <c r="K165" s="7"/>
      <c r="L165" s="7"/>
      <c r="M165" s="7"/>
      <c r="N165" s="7"/>
      <c r="O165" s="7"/>
      <c r="P165" s="7"/>
      <c r="Q165" s="7"/>
      <c r="R165" s="7"/>
      <c r="S165" s="7"/>
      <c r="T165" s="7"/>
      <c r="U165" s="7"/>
      <c r="V165" s="7"/>
      <c r="W165" s="7"/>
    </row>
    <row r="166" spans="1:23" x14ac:dyDescent="0.3">
      <c r="A166" s="5"/>
      <c r="B166" s="7"/>
      <c r="C166" s="7"/>
      <c r="D166" s="7"/>
      <c r="E166" s="7"/>
      <c r="F166" s="7"/>
      <c r="G166" s="7"/>
      <c r="H166" s="7"/>
      <c r="I166" s="7"/>
      <c r="J166" s="7"/>
      <c r="K166" s="7"/>
      <c r="L166" s="7"/>
      <c r="M166" s="7"/>
      <c r="N166" s="7"/>
      <c r="O166" s="7"/>
      <c r="P166" s="7"/>
      <c r="Q166" s="7"/>
      <c r="R166" s="7"/>
      <c r="S166" s="7"/>
      <c r="T166" s="7"/>
      <c r="U166" s="7"/>
      <c r="V166" s="7"/>
      <c r="W166" s="7"/>
    </row>
    <row r="167" spans="1:23" x14ac:dyDescent="0.3">
      <c r="A167" s="5"/>
      <c r="B167" s="7"/>
      <c r="C167" s="7"/>
      <c r="D167" s="7"/>
      <c r="E167" s="7"/>
      <c r="F167" s="7"/>
      <c r="G167" s="7"/>
      <c r="H167" s="7"/>
      <c r="I167" s="7"/>
      <c r="J167" s="7"/>
      <c r="K167" s="7"/>
      <c r="L167" s="7"/>
      <c r="M167" s="7"/>
      <c r="N167" s="7"/>
      <c r="O167" s="7"/>
      <c r="P167" s="7"/>
      <c r="Q167" s="7"/>
      <c r="R167" s="7"/>
      <c r="S167" s="7"/>
      <c r="T167" s="7"/>
      <c r="U167" s="7"/>
      <c r="V167" s="7"/>
      <c r="W167" s="7"/>
    </row>
    <row r="168" spans="1:23" x14ac:dyDescent="0.3">
      <c r="A168" s="5"/>
      <c r="B168" s="7"/>
      <c r="C168" s="7"/>
      <c r="D168" s="7"/>
      <c r="E168" s="7"/>
      <c r="F168" s="7"/>
      <c r="G168" s="7"/>
      <c r="H168" s="7"/>
      <c r="I168" s="7"/>
      <c r="J168" s="7"/>
      <c r="K168" s="7"/>
      <c r="L168" s="7"/>
      <c r="M168" s="7"/>
      <c r="N168" s="7"/>
      <c r="O168" s="7"/>
      <c r="P168" s="7"/>
      <c r="Q168" s="7"/>
      <c r="R168" s="7"/>
      <c r="S168" s="7"/>
      <c r="T168" s="7"/>
      <c r="U168" s="7"/>
      <c r="V168" s="7"/>
      <c r="W168" s="7"/>
    </row>
    <row r="169" spans="1:23" x14ac:dyDescent="0.3">
      <c r="A169" s="5"/>
      <c r="B169" s="7"/>
      <c r="C169" s="7"/>
      <c r="D169" s="7"/>
      <c r="E169" s="7"/>
      <c r="F169" s="7"/>
      <c r="G169" s="7"/>
      <c r="H169" s="7"/>
      <c r="I169" s="7"/>
      <c r="J169" s="7"/>
      <c r="K169" s="7"/>
      <c r="L169" s="7"/>
      <c r="M169" s="7"/>
      <c r="N169" s="7"/>
      <c r="O169" s="7"/>
      <c r="P169" s="7"/>
      <c r="Q169" s="7"/>
      <c r="R169" s="7"/>
      <c r="S169" s="7"/>
      <c r="T169" s="7"/>
      <c r="U169" s="7"/>
      <c r="V169" s="7"/>
      <c r="W169" s="7"/>
    </row>
    <row r="170" spans="1:23" x14ac:dyDescent="0.3">
      <c r="A170" s="5"/>
      <c r="B170" s="7"/>
      <c r="C170" s="7"/>
      <c r="D170" s="7"/>
      <c r="E170" s="7"/>
      <c r="F170" s="7"/>
      <c r="G170" s="7"/>
      <c r="H170" s="7"/>
      <c r="I170" s="7"/>
      <c r="J170" s="7"/>
      <c r="K170" s="7"/>
      <c r="L170" s="7"/>
      <c r="M170" s="7"/>
      <c r="N170" s="7"/>
      <c r="O170" s="7"/>
      <c r="P170" s="7"/>
      <c r="Q170" s="7"/>
      <c r="R170" s="7"/>
      <c r="S170" s="7"/>
      <c r="T170" s="7"/>
      <c r="U170" s="7"/>
      <c r="V170" s="7"/>
      <c r="W170" s="7"/>
    </row>
    <row r="171" spans="1:23" x14ac:dyDescent="0.3">
      <c r="A171" s="5"/>
      <c r="B171" s="7"/>
      <c r="C171" s="7"/>
      <c r="D171" s="7"/>
      <c r="E171" s="7"/>
      <c r="F171" s="7"/>
      <c r="G171" s="7"/>
      <c r="H171" s="7"/>
      <c r="I171" s="7"/>
      <c r="J171" s="7"/>
      <c r="K171" s="7"/>
      <c r="L171" s="7"/>
      <c r="M171" s="7"/>
      <c r="N171" s="7"/>
      <c r="O171" s="7"/>
      <c r="P171" s="7"/>
      <c r="Q171" s="7"/>
      <c r="R171" s="7"/>
      <c r="S171" s="7"/>
      <c r="T171" s="7"/>
      <c r="U171" s="7"/>
      <c r="V171" s="7"/>
      <c r="W171" s="7"/>
    </row>
    <row r="172" spans="1:23" x14ac:dyDescent="0.3">
      <c r="A172" s="5"/>
      <c r="B172" s="7"/>
      <c r="C172" s="7"/>
      <c r="D172" s="7"/>
      <c r="E172" s="7"/>
      <c r="F172" s="7"/>
      <c r="G172" s="7"/>
      <c r="H172" s="7"/>
      <c r="I172" s="7"/>
      <c r="J172" s="7"/>
      <c r="K172" s="7"/>
      <c r="L172" s="7"/>
      <c r="M172" s="7"/>
      <c r="N172" s="7"/>
      <c r="O172" s="7"/>
      <c r="P172" s="7"/>
      <c r="Q172" s="7"/>
      <c r="R172" s="7"/>
      <c r="S172" s="7"/>
      <c r="T172" s="7"/>
      <c r="U172" s="7"/>
      <c r="V172" s="7"/>
      <c r="W172" s="7"/>
    </row>
    <row r="173" spans="1:23" x14ac:dyDescent="0.3">
      <c r="A173" s="5"/>
      <c r="B173" s="7"/>
      <c r="C173" s="7"/>
      <c r="D173" s="7"/>
      <c r="E173" s="7"/>
      <c r="F173" s="7"/>
      <c r="G173" s="7"/>
      <c r="H173" s="7"/>
      <c r="I173" s="7"/>
      <c r="J173" s="7"/>
      <c r="K173" s="7"/>
      <c r="L173" s="7"/>
      <c r="M173" s="7"/>
      <c r="N173" s="7"/>
      <c r="O173" s="7"/>
      <c r="P173" s="7"/>
      <c r="Q173" s="7"/>
      <c r="R173" s="7"/>
      <c r="S173" s="7"/>
      <c r="T173" s="7"/>
      <c r="U173" s="7"/>
      <c r="V173" s="7"/>
      <c r="W173" s="7"/>
    </row>
    <row r="174" spans="1:23" x14ac:dyDescent="0.3">
      <c r="A174" s="5"/>
      <c r="B174" s="7"/>
      <c r="C174" s="7"/>
      <c r="D174" s="7"/>
      <c r="E174" s="7"/>
      <c r="F174" s="7"/>
      <c r="G174" s="7"/>
      <c r="H174" s="7"/>
      <c r="I174" s="7"/>
      <c r="J174" s="7"/>
      <c r="K174" s="7"/>
      <c r="L174" s="7"/>
      <c r="M174" s="7"/>
      <c r="N174" s="7"/>
      <c r="O174" s="7"/>
      <c r="P174" s="7"/>
      <c r="Q174" s="7"/>
      <c r="R174" s="7"/>
      <c r="S174" s="7"/>
      <c r="T174" s="7"/>
      <c r="U174" s="7"/>
      <c r="V174" s="7"/>
      <c r="W174" s="7"/>
    </row>
    <row r="175" spans="1:23" x14ac:dyDescent="0.3">
      <c r="A175" s="5"/>
      <c r="B175" s="7"/>
      <c r="C175" s="7"/>
      <c r="D175" s="7"/>
      <c r="E175" s="7"/>
      <c r="F175" s="7"/>
      <c r="G175" s="7"/>
      <c r="H175" s="7"/>
      <c r="I175" s="7"/>
      <c r="J175" s="7"/>
      <c r="K175" s="7"/>
      <c r="L175" s="7"/>
      <c r="M175" s="7"/>
      <c r="N175" s="7"/>
      <c r="O175" s="7"/>
      <c r="P175" s="7"/>
      <c r="Q175" s="7"/>
      <c r="R175" s="7"/>
      <c r="S175" s="7"/>
      <c r="T175" s="7"/>
      <c r="U175" s="7"/>
      <c r="V175" s="7"/>
      <c r="W175" s="7"/>
    </row>
    <row r="176" spans="1:23" x14ac:dyDescent="0.3">
      <c r="A176" s="5"/>
      <c r="B176" s="7"/>
      <c r="C176" s="7"/>
      <c r="D176" s="7"/>
      <c r="E176" s="7"/>
      <c r="F176" s="7"/>
      <c r="G176" s="7"/>
      <c r="H176" s="7"/>
      <c r="I176" s="7"/>
      <c r="J176" s="7"/>
      <c r="K176" s="7"/>
      <c r="L176" s="7"/>
      <c r="M176" s="7"/>
      <c r="N176" s="7"/>
      <c r="O176" s="7"/>
      <c r="P176" s="7"/>
      <c r="Q176" s="7"/>
      <c r="R176" s="7"/>
      <c r="S176" s="7"/>
      <c r="T176" s="7"/>
      <c r="U176" s="7"/>
      <c r="V176" s="7"/>
      <c r="W176" s="7"/>
    </row>
    <row r="177" spans="1:23" x14ac:dyDescent="0.3">
      <c r="A177" s="5"/>
      <c r="B177" s="7"/>
      <c r="C177" s="7"/>
      <c r="D177" s="7"/>
      <c r="E177" s="7"/>
      <c r="F177" s="7"/>
      <c r="G177" s="7"/>
      <c r="H177" s="7"/>
      <c r="I177" s="7"/>
      <c r="J177" s="7"/>
      <c r="K177" s="7"/>
      <c r="L177" s="7"/>
      <c r="M177" s="7"/>
      <c r="N177" s="7"/>
      <c r="O177" s="7"/>
      <c r="P177" s="7"/>
      <c r="Q177" s="7"/>
      <c r="R177" s="7"/>
      <c r="S177" s="7"/>
      <c r="T177" s="7"/>
      <c r="U177" s="7"/>
      <c r="V177" s="7"/>
      <c r="W177" s="7"/>
    </row>
    <row r="178" spans="1:23" x14ac:dyDescent="0.3">
      <c r="A178" s="5"/>
      <c r="B178" s="7"/>
      <c r="C178" s="7"/>
      <c r="D178" s="7"/>
      <c r="E178" s="7"/>
      <c r="F178" s="7"/>
      <c r="G178" s="7"/>
      <c r="H178" s="7"/>
      <c r="I178" s="7"/>
      <c r="J178" s="7"/>
      <c r="K178" s="7"/>
      <c r="L178" s="7"/>
      <c r="M178" s="7"/>
      <c r="N178" s="7"/>
      <c r="O178" s="7"/>
      <c r="P178" s="7"/>
      <c r="Q178" s="7"/>
      <c r="R178" s="7"/>
      <c r="S178" s="7"/>
      <c r="T178" s="7"/>
      <c r="U178" s="7"/>
      <c r="V178" s="7"/>
      <c r="W178" s="7"/>
    </row>
    <row r="179" spans="1:23" x14ac:dyDescent="0.3">
      <c r="A179" s="5"/>
      <c r="B179" s="7"/>
      <c r="C179" s="7"/>
      <c r="D179" s="7"/>
      <c r="E179" s="7"/>
      <c r="F179" s="7"/>
      <c r="G179" s="7"/>
      <c r="H179" s="7"/>
      <c r="I179" s="7"/>
      <c r="J179" s="7"/>
      <c r="K179" s="7"/>
      <c r="L179" s="7"/>
      <c r="M179" s="7"/>
      <c r="N179" s="7"/>
      <c r="O179" s="7"/>
      <c r="P179" s="7"/>
      <c r="Q179" s="7"/>
      <c r="R179" s="7"/>
      <c r="S179" s="7"/>
      <c r="T179" s="7"/>
      <c r="U179" s="7"/>
      <c r="V179" s="7"/>
      <c r="W179" s="7"/>
    </row>
    <row r="180" spans="1:23" x14ac:dyDescent="0.3">
      <c r="A180" s="5"/>
      <c r="B180" s="7"/>
      <c r="C180" s="7"/>
      <c r="D180" s="7"/>
      <c r="E180" s="7"/>
      <c r="F180" s="7"/>
      <c r="G180" s="7"/>
      <c r="H180" s="7"/>
      <c r="I180" s="7"/>
      <c r="J180" s="7"/>
      <c r="K180" s="7"/>
      <c r="L180" s="7"/>
      <c r="M180" s="7"/>
      <c r="N180" s="7"/>
      <c r="O180" s="7"/>
      <c r="P180" s="7"/>
      <c r="Q180" s="7"/>
      <c r="R180" s="7"/>
      <c r="S180" s="7"/>
      <c r="T180" s="7"/>
      <c r="U180" s="7"/>
      <c r="V180" s="7"/>
      <c r="W180" s="7"/>
    </row>
    <row r="181" spans="1:23" x14ac:dyDescent="0.3">
      <c r="A181" s="5"/>
      <c r="B181" s="7"/>
      <c r="C181" s="7"/>
      <c r="D181" s="7"/>
      <c r="E181" s="7"/>
      <c r="F181" s="7"/>
      <c r="G181" s="7"/>
      <c r="H181" s="7"/>
      <c r="I181" s="7"/>
      <c r="J181" s="7"/>
      <c r="K181" s="7"/>
      <c r="L181" s="7"/>
      <c r="M181" s="7"/>
      <c r="N181" s="7"/>
      <c r="O181" s="7"/>
      <c r="P181" s="7"/>
      <c r="Q181" s="7"/>
      <c r="R181" s="7"/>
      <c r="S181" s="7"/>
      <c r="T181" s="7"/>
      <c r="U181" s="7"/>
      <c r="V181" s="7"/>
      <c r="W181" s="7"/>
    </row>
    <row r="182" spans="1:23" x14ac:dyDescent="0.3">
      <c r="A182" s="5"/>
      <c r="B182" s="7"/>
      <c r="C182" s="7"/>
      <c r="D182" s="7"/>
      <c r="E182" s="7"/>
      <c r="F182" s="7"/>
      <c r="G182" s="7"/>
      <c r="H182" s="7"/>
      <c r="I182" s="7"/>
      <c r="J182" s="7"/>
      <c r="K182" s="7"/>
      <c r="L182" s="7"/>
      <c r="M182" s="7"/>
      <c r="N182" s="7"/>
      <c r="O182" s="7"/>
      <c r="P182" s="7"/>
      <c r="Q182" s="7"/>
      <c r="R182" s="7"/>
      <c r="S182" s="7"/>
      <c r="T182" s="7"/>
      <c r="U182" s="7"/>
      <c r="V182" s="7"/>
      <c r="W182" s="7"/>
    </row>
    <row r="183" spans="1:23" x14ac:dyDescent="0.3">
      <c r="A183" s="5"/>
      <c r="B183" s="7"/>
      <c r="C183" s="7"/>
      <c r="D183" s="7"/>
      <c r="E183" s="7"/>
      <c r="F183" s="7"/>
      <c r="G183" s="7"/>
      <c r="H183" s="7"/>
      <c r="I183" s="7"/>
      <c r="J183" s="7"/>
      <c r="K183" s="7"/>
      <c r="L183" s="7"/>
      <c r="M183" s="7"/>
      <c r="N183" s="7"/>
      <c r="O183" s="7"/>
      <c r="P183" s="7"/>
      <c r="Q183" s="7"/>
      <c r="R183" s="7"/>
      <c r="S183" s="7"/>
      <c r="T183" s="7"/>
      <c r="U183" s="7"/>
      <c r="V183" s="7"/>
      <c r="W183" s="7"/>
    </row>
    <row r="184" spans="1:23" x14ac:dyDescent="0.3">
      <c r="A184" s="5"/>
      <c r="B184" s="7"/>
      <c r="C184" s="7"/>
      <c r="D184" s="7"/>
      <c r="E184" s="7"/>
      <c r="F184" s="7"/>
      <c r="G184" s="7"/>
      <c r="H184" s="7"/>
      <c r="I184" s="7"/>
      <c r="J184" s="7"/>
      <c r="K184" s="7"/>
      <c r="L184" s="7"/>
      <c r="M184" s="7"/>
      <c r="N184" s="7"/>
      <c r="O184" s="7"/>
      <c r="P184" s="7"/>
      <c r="Q184" s="7"/>
      <c r="R184" s="7"/>
      <c r="S184" s="7"/>
      <c r="T184" s="7"/>
      <c r="U184" s="7"/>
      <c r="V184" s="7"/>
      <c r="W184" s="7"/>
    </row>
    <row r="185" spans="1:23" x14ac:dyDescent="0.3">
      <c r="A185" s="5"/>
      <c r="B185" s="7"/>
      <c r="C185" s="7"/>
      <c r="D185" s="7"/>
      <c r="E185" s="7"/>
      <c r="F185" s="7"/>
      <c r="G185" s="7"/>
      <c r="H185" s="7"/>
      <c r="I185" s="7"/>
      <c r="J185" s="7"/>
      <c r="K185" s="7"/>
      <c r="L185" s="7"/>
      <c r="M185" s="7"/>
      <c r="N185" s="7"/>
      <c r="O185" s="7"/>
      <c r="P185" s="7"/>
      <c r="Q185" s="7"/>
      <c r="R185" s="7"/>
      <c r="S185" s="7"/>
      <c r="T185" s="7"/>
      <c r="U185" s="7"/>
      <c r="V185" s="7"/>
      <c r="W185" s="7"/>
    </row>
    <row r="186" spans="1:23" x14ac:dyDescent="0.3">
      <c r="A186" s="5"/>
      <c r="B186" s="7"/>
      <c r="C186" s="7"/>
      <c r="D186" s="7"/>
      <c r="E186" s="7"/>
      <c r="F186" s="7"/>
      <c r="G186" s="7"/>
      <c r="H186" s="7"/>
      <c r="I186" s="7"/>
      <c r="J186" s="7"/>
      <c r="K186" s="7"/>
      <c r="L186" s="7"/>
      <c r="M186" s="7"/>
      <c r="N186" s="7"/>
      <c r="O186" s="7"/>
      <c r="P186" s="7"/>
      <c r="Q186" s="7"/>
      <c r="R186" s="7"/>
      <c r="S186" s="7"/>
      <c r="T186" s="7"/>
      <c r="U186" s="7"/>
      <c r="V186" s="7"/>
      <c r="W186" s="7"/>
    </row>
    <row r="187" spans="1:23" x14ac:dyDescent="0.3">
      <c r="A187" s="5"/>
      <c r="B187" s="7"/>
      <c r="C187" s="7"/>
      <c r="D187" s="7"/>
      <c r="E187" s="7"/>
      <c r="F187" s="7"/>
      <c r="G187" s="7"/>
      <c r="H187" s="7"/>
      <c r="I187" s="7"/>
      <c r="J187" s="7"/>
      <c r="K187" s="7"/>
      <c r="L187" s="7"/>
      <c r="M187" s="7"/>
      <c r="N187" s="7"/>
      <c r="O187" s="7"/>
      <c r="P187" s="7"/>
      <c r="Q187" s="7"/>
      <c r="R187" s="7"/>
      <c r="S187" s="7"/>
      <c r="T187" s="7"/>
      <c r="U187" s="7"/>
      <c r="V187" s="7"/>
      <c r="W187" s="7"/>
    </row>
    <row r="188" spans="1:23" x14ac:dyDescent="0.3">
      <c r="A188" s="5"/>
      <c r="B188" s="7"/>
      <c r="C188" s="7"/>
      <c r="D188" s="7"/>
      <c r="E188" s="7"/>
      <c r="F188" s="7"/>
      <c r="G188" s="7"/>
      <c r="H188" s="7"/>
      <c r="I188" s="7"/>
      <c r="J188" s="7"/>
      <c r="K188" s="7"/>
      <c r="L188" s="7"/>
      <c r="M188" s="7"/>
      <c r="N188" s="7"/>
      <c r="O188" s="7"/>
      <c r="P188" s="7"/>
      <c r="Q188" s="7"/>
      <c r="R188" s="7"/>
      <c r="S188" s="7"/>
      <c r="T188" s="7"/>
      <c r="U188" s="7"/>
      <c r="V188" s="7"/>
      <c r="W188" s="7"/>
    </row>
    <row r="189" spans="1:23" x14ac:dyDescent="0.3">
      <c r="A189" s="5"/>
      <c r="B189" s="7"/>
      <c r="C189" s="7"/>
      <c r="D189" s="7"/>
      <c r="E189" s="7"/>
      <c r="F189" s="7"/>
      <c r="G189" s="7"/>
      <c r="H189" s="7"/>
      <c r="I189" s="7"/>
      <c r="J189" s="7"/>
      <c r="K189" s="7"/>
      <c r="L189" s="7"/>
      <c r="M189" s="7"/>
      <c r="N189" s="7"/>
      <c r="O189" s="7"/>
      <c r="P189" s="7"/>
      <c r="Q189" s="7"/>
      <c r="R189" s="7"/>
      <c r="S189" s="7"/>
      <c r="T189" s="7"/>
      <c r="U189" s="7"/>
      <c r="V189" s="7"/>
      <c r="W189" s="7"/>
    </row>
    <row r="190" spans="1:23" x14ac:dyDescent="0.3">
      <c r="A190" s="5"/>
      <c r="B190" s="7"/>
      <c r="C190" s="7"/>
      <c r="D190" s="7"/>
      <c r="E190" s="7"/>
      <c r="F190" s="7"/>
      <c r="G190" s="7"/>
      <c r="H190" s="7"/>
      <c r="I190" s="7"/>
      <c r="J190" s="7"/>
      <c r="K190" s="7"/>
      <c r="L190" s="7"/>
      <c r="M190" s="7"/>
      <c r="N190" s="7"/>
      <c r="O190" s="7"/>
      <c r="P190" s="7"/>
      <c r="Q190" s="7"/>
      <c r="R190" s="7"/>
      <c r="S190" s="7"/>
      <c r="T190" s="7"/>
      <c r="U190" s="7"/>
      <c r="V190" s="7"/>
      <c r="W190" s="7"/>
    </row>
    <row r="191" spans="1:23" x14ac:dyDescent="0.3">
      <c r="A191" s="5"/>
      <c r="B191" s="7"/>
      <c r="C191" s="7"/>
      <c r="D191" s="7"/>
      <c r="E191" s="7"/>
      <c r="F191" s="7"/>
      <c r="G191" s="7"/>
      <c r="H191" s="7"/>
      <c r="I191" s="7"/>
      <c r="J191" s="7"/>
      <c r="K191" s="7"/>
      <c r="L191" s="7"/>
      <c r="M191" s="7"/>
      <c r="N191" s="7"/>
      <c r="O191" s="7"/>
      <c r="P191" s="7"/>
      <c r="Q191" s="7"/>
      <c r="R191" s="7"/>
      <c r="S191" s="7"/>
      <c r="T191" s="7"/>
      <c r="U191" s="7"/>
      <c r="V191" s="7"/>
      <c r="W191" s="7"/>
    </row>
    <row r="192" spans="1:23" x14ac:dyDescent="0.3">
      <c r="A192" s="5"/>
      <c r="B192" s="7"/>
      <c r="C192" s="7"/>
      <c r="D192" s="7"/>
      <c r="E192" s="7"/>
      <c r="F192" s="7"/>
      <c r="G192" s="7"/>
      <c r="H192" s="7"/>
      <c r="I192" s="7"/>
      <c r="J192" s="7"/>
      <c r="K192" s="7"/>
      <c r="L192" s="7"/>
      <c r="M192" s="7"/>
      <c r="N192" s="7"/>
      <c r="O192" s="7"/>
      <c r="P192" s="7"/>
      <c r="Q192" s="7"/>
      <c r="R192" s="7"/>
      <c r="S192" s="7"/>
      <c r="T192" s="7"/>
      <c r="U192" s="7"/>
      <c r="V192" s="7"/>
      <c r="W192" s="7"/>
    </row>
    <row r="193" spans="1:23" x14ac:dyDescent="0.3">
      <c r="A193" s="5"/>
      <c r="B193" s="7"/>
      <c r="C193" s="7"/>
      <c r="D193" s="7"/>
      <c r="E193" s="7"/>
      <c r="F193" s="7"/>
      <c r="G193" s="7"/>
      <c r="H193" s="7"/>
      <c r="I193" s="7"/>
      <c r="J193" s="7"/>
      <c r="K193" s="7"/>
      <c r="L193" s="7"/>
      <c r="M193" s="7"/>
      <c r="N193" s="7"/>
      <c r="O193" s="7"/>
      <c r="P193" s="7"/>
      <c r="Q193" s="7"/>
      <c r="R193" s="7"/>
      <c r="S193" s="7"/>
      <c r="T193" s="7"/>
      <c r="U193" s="7"/>
      <c r="V193" s="7"/>
      <c r="W193" s="7"/>
    </row>
    <row r="194" spans="1:23" x14ac:dyDescent="0.3">
      <c r="A194" s="5"/>
      <c r="B194" s="7"/>
      <c r="C194" s="7"/>
      <c r="D194" s="7"/>
      <c r="E194" s="7"/>
      <c r="F194" s="7"/>
      <c r="G194" s="7"/>
      <c r="H194" s="7"/>
      <c r="I194" s="7"/>
      <c r="J194" s="7"/>
      <c r="K194" s="7"/>
      <c r="L194" s="7"/>
      <c r="M194" s="7"/>
      <c r="N194" s="7"/>
      <c r="O194" s="7"/>
      <c r="P194" s="7"/>
      <c r="Q194" s="7"/>
      <c r="R194" s="7"/>
      <c r="S194" s="7"/>
      <c r="T194" s="7"/>
      <c r="U194" s="7"/>
      <c r="V194" s="7"/>
      <c r="W194" s="7"/>
    </row>
    <row r="195" spans="1:23" x14ac:dyDescent="0.3">
      <c r="A195" s="5"/>
      <c r="B195" s="7"/>
      <c r="C195" s="7"/>
      <c r="D195" s="7"/>
      <c r="E195" s="7"/>
      <c r="F195" s="7"/>
      <c r="G195" s="7"/>
      <c r="H195" s="7"/>
      <c r="I195" s="7"/>
      <c r="J195" s="7"/>
      <c r="K195" s="7"/>
      <c r="L195" s="7"/>
      <c r="M195" s="7"/>
      <c r="N195" s="7"/>
      <c r="O195" s="7"/>
      <c r="P195" s="7"/>
      <c r="Q195" s="7"/>
      <c r="R195" s="7"/>
      <c r="S195" s="7"/>
      <c r="T195" s="7"/>
      <c r="U195" s="7"/>
      <c r="V195" s="7"/>
      <c r="W195" s="7"/>
    </row>
    <row r="196" spans="1:23" x14ac:dyDescent="0.3">
      <c r="A196" s="5"/>
      <c r="B196" s="7"/>
      <c r="C196" s="7"/>
      <c r="D196" s="7"/>
      <c r="E196" s="7"/>
      <c r="F196" s="7"/>
      <c r="G196" s="7"/>
      <c r="H196" s="7"/>
      <c r="I196" s="7"/>
      <c r="J196" s="7"/>
      <c r="K196" s="7"/>
      <c r="L196" s="7"/>
      <c r="M196" s="7"/>
      <c r="N196" s="7"/>
      <c r="O196" s="7"/>
      <c r="P196" s="7"/>
      <c r="Q196" s="7"/>
      <c r="R196" s="7"/>
      <c r="S196" s="7"/>
      <c r="T196" s="7"/>
      <c r="U196" s="7"/>
      <c r="V196" s="7"/>
      <c r="W196" s="7"/>
    </row>
    <row r="197" spans="1:23" x14ac:dyDescent="0.3">
      <c r="A197" s="5"/>
      <c r="B197" s="7"/>
      <c r="C197" s="7"/>
      <c r="D197" s="7"/>
      <c r="E197" s="7"/>
      <c r="F197" s="7"/>
      <c r="G197" s="7"/>
      <c r="H197" s="7"/>
      <c r="I197" s="7"/>
      <c r="J197" s="7"/>
      <c r="K197" s="7"/>
      <c r="L197" s="7"/>
      <c r="M197" s="7"/>
      <c r="N197" s="7"/>
      <c r="O197" s="7"/>
      <c r="P197" s="7"/>
      <c r="Q197" s="7"/>
      <c r="R197" s="7"/>
      <c r="S197" s="7"/>
      <c r="T197" s="7"/>
      <c r="U197" s="7"/>
      <c r="V197" s="7"/>
      <c r="W197" s="7"/>
    </row>
    <row r="198" spans="1:23" x14ac:dyDescent="0.3">
      <c r="A198" s="5"/>
      <c r="B198" s="7"/>
      <c r="C198" s="7"/>
      <c r="D198" s="7"/>
      <c r="E198" s="7"/>
      <c r="F198" s="7"/>
      <c r="G198" s="7"/>
      <c r="H198" s="7"/>
      <c r="I198" s="7"/>
      <c r="J198" s="7"/>
      <c r="K198" s="7"/>
      <c r="L198" s="7"/>
      <c r="M198" s="7"/>
      <c r="N198" s="7"/>
      <c r="O198" s="7"/>
      <c r="P198" s="7"/>
      <c r="Q198" s="7"/>
      <c r="R198" s="7"/>
      <c r="S198" s="7"/>
      <c r="T198" s="7"/>
      <c r="U198" s="7"/>
      <c r="V198" s="7"/>
      <c r="W198" s="7"/>
    </row>
    <row r="199" spans="1:23" x14ac:dyDescent="0.3">
      <c r="A199" s="5"/>
      <c r="B199" s="7"/>
      <c r="C199" s="7"/>
      <c r="D199" s="7"/>
      <c r="E199" s="7"/>
      <c r="F199" s="7"/>
      <c r="G199" s="7"/>
      <c r="H199" s="7"/>
      <c r="I199" s="7"/>
      <c r="J199" s="7"/>
      <c r="K199" s="7"/>
      <c r="L199" s="7"/>
      <c r="M199" s="7"/>
      <c r="N199" s="7"/>
      <c r="O199" s="7"/>
      <c r="P199" s="7"/>
      <c r="Q199" s="7"/>
      <c r="R199" s="7"/>
      <c r="S199" s="7"/>
      <c r="T199" s="7"/>
      <c r="U199" s="7"/>
      <c r="V199" s="7"/>
      <c r="W199" s="7"/>
    </row>
    <row r="200" spans="1:23" x14ac:dyDescent="0.3">
      <c r="A200" s="5"/>
      <c r="B200" s="7"/>
      <c r="C200" s="7"/>
      <c r="D200" s="7"/>
      <c r="E200" s="7"/>
      <c r="F200" s="7"/>
      <c r="G200" s="7"/>
      <c r="H200" s="7"/>
      <c r="I200" s="7"/>
      <c r="J200" s="7"/>
      <c r="K200" s="7"/>
      <c r="L200" s="7"/>
      <c r="M200" s="7"/>
      <c r="N200" s="7"/>
      <c r="O200" s="7"/>
      <c r="P200" s="7"/>
      <c r="Q200" s="7"/>
      <c r="R200" s="7"/>
      <c r="S200" s="7"/>
      <c r="T200" s="7"/>
      <c r="U200" s="7"/>
      <c r="V200" s="7"/>
      <c r="W200" s="7"/>
    </row>
    <row r="201" spans="1:23" x14ac:dyDescent="0.3">
      <c r="A201" s="5"/>
      <c r="B201" s="7"/>
      <c r="C201" s="7"/>
      <c r="D201" s="7"/>
      <c r="E201" s="7"/>
      <c r="F201" s="7"/>
      <c r="G201" s="7"/>
      <c r="H201" s="7"/>
      <c r="I201" s="7"/>
      <c r="J201" s="7"/>
      <c r="K201" s="7"/>
      <c r="L201" s="7"/>
      <c r="M201" s="7"/>
      <c r="N201" s="7"/>
      <c r="O201" s="7"/>
      <c r="P201" s="7"/>
      <c r="Q201" s="7"/>
      <c r="R201" s="7"/>
      <c r="S201" s="7"/>
      <c r="T201" s="7"/>
      <c r="U201" s="7"/>
      <c r="V201" s="7"/>
      <c r="W201" s="7"/>
    </row>
    <row r="202" spans="1:23" x14ac:dyDescent="0.3">
      <c r="A202" s="5"/>
      <c r="B202" s="7"/>
      <c r="C202" s="7"/>
      <c r="D202" s="7"/>
      <c r="E202" s="7"/>
      <c r="F202" s="7"/>
      <c r="G202" s="7"/>
      <c r="H202" s="7"/>
      <c r="I202" s="7"/>
      <c r="J202" s="7"/>
      <c r="K202" s="7"/>
      <c r="L202" s="7"/>
      <c r="M202" s="7"/>
      <c r="N202" s="7"/>
      <c r="O202" s="7"/>
      <c r="P202" s="7"/>
      <c r="Q202" s="7"/>
      <c r="R202" s="7"/>
      <c r="S202" s="7"/>
      <c r="T202" s="7"/>
      <c r="U202" s="7"/>
      <c r="V202" s="7"/>
      <c r="W202" s="7"/>
    </row>
    <row r="203" spans="1:23" x14ac:dyDescent="0.3">
      <c r="A203" s="5"/>
      <c r="B203" s="7"/>
      <c r="C203" s="7"/>
      <c r="D203" s="7"/>
      <c r="E203" s="7"/>
      <c r="F203" s="7"/>
      <c r="G203" s="7"/>
      <c r="H203" s="7"/>
      <c r="I203" s="7"/>
      <c r="J203" s="7"/>
      <c r="K203" s="7"/>
      <c r="L203" s="7"/>
      <c r="M203" s="7"/>
      <c r="N203" s="7"/>
      <c r="O203" s="7"/>
      <c r="P203" s="7"/>
      <c r="Q203" s="7"/>
      <c r="R203" s="7"/>
      <c r="S203" s="7"/>
      <c r="T203" s="7"/>
      <c r="U203" s="7"/>
      <c r="V203" s="7"/>
      <c r="W203" s="7"/>
    </row>
    <row r="204" spans="1:23" x14ac:dyDescent="0.3">
      <c r="A204" s="5"/>
      <c r="B204" s="7"/>
      <c r="C204" s="7"/>
      <c r="D204" s="7"/>
      <c r="E204" s="7"/>
      <c r="F204" s="7"/>
      <c r="G204" s="7"/>
      <c r="H204" s="7"/>
      <c r="I204" s="7"/>
      <c r="J204" s="7"/>
      <c r="K204" s="7"/>
      <c r="L204" s="7"/>
      <c r="M204" s="7"/>
      <c r="N204" s="7"/>
      <c r="O204" s="7"/>
      <c r="P204" s="7"/>
      <c r="Q204" s="7"/>
      <c r="R204" s="7"/>
      <c r="S204" s="7"/>
      <c r="T204" s="7"/>
      <c r="U204" s="7"/>
      <c r="V204" s="7"/>
      <c r="W204" s="7"/>
    </row>
    <row r="205" spans="1:23" x14ac:dyDescent="0.3">
      <c r="A205" s="5"/>
      <c r="B205" s="7"/>
      <c r="C205" s="7"/>
      <c r="D205" s="7"/>
      <c r="E205" s="7"/>
      <c r="F205" s="7"/>
      <c r="G205" s="7"/>
      <c r="H205" s="7"/>
      <c r="I205" s="7"/>
      <c r="J205" s="7"/>
      <c r="K205" s="7"/>
      <c r="L205" s="7"/>
      <c r="M205" s="7"/>
      <c r="N205" s="7"/>
      <c r="O205" s="7"/>
      <c r="P205" s="7"/>
      <c r="Q205" s="7"/>
      <c r="R205" s="7"/>
      <c r="S205" s="7"/>
      <c r="T205" s="7"/>
      <c r="U205" s="7"/>
      <c r="V205" s="7"/>
      <c r="W205" s="7"/>
    </row>
    <row r="206" spans="1:23" x14ac:dyDescent="0.3">
      <c r="A206" s="5"/>
      <c r="B206" s="7"/>
      <c r="C206" s="7"/>
      <c r="D206" s="7"/>
      <c r="E206" s="7"/>
      <c r="F206" s="7"/>
      <c r="G206" s="7"/>
      <c r="H206" s="7"/>
      <c r="I206" s="7"/>
      <c r="J206" s="7"/>
      <c r="K206" s="7"/>
      <c r="L206" s="7"/>
      <c r="M206" s="7"/>
      <c r="N206" s="7"/>
      <c r="O206" s="7"/>
      <c r="P206" s="7"/>
      <c r="Q206" s="7"/>
      <c r="R206" s="7"/>
      <c r="S206" s="7"/>
      <c r="T206" s="7"/>
      <c r="U206" s="7"/>
      <c r="V206" s="7"/>
      <c r="W206" s="7"/>
    </row>
    <row r="207" spans="1:23" x14ac:dyDescent="0.3">
      <c r="A207" s="5"/>
      <c r="B207" s="7"/>
      <c r="C207" s="7"/>
      <c r="D207" s="7"/>
      <c r="E207" s="7"/>
      <c r="F207" s="7"/>
      <c r="G207" s="7"/>
      <c r="H207" s="7"/>
      <c r="I207" s="7"/>
      <c r="J207" s="7"/>
      <c r="K207" s="7"/>
      <c r="L207" s="7"/>
      <c r="M207" s="7"/>
      <c r="N207" s="7"/>
      <c r="O207" s="7"/>
      <c r="P207" s="7"/>
      <c r="Q207" s="7"/>
      <c r="R207" s="7"/>
      <c r="S207" s="7"/>
      <c r="T207" s="7"/>
      <c r="U207" s="7"/>
      <c r="V207" s="7"/>
      <c r="W207" s="7"/>
    </row>
    <row r="208" spans="1:23" x14ac:dyDescent="0.3">
      <c r="A208" s="5"/>
      <c r="B208" s="7"/>
      <c r="C208" s="7"/>
      <c r="D208" s="7"/>
      <c r="E208" s="7"/>
      <c r="F208" s="7"/>
      <c r="G208" s="7"/>
      <c r="H208" s="7"/>
      <c r="I208" s="7"/>
      <c r="J208" s="7"/>
      <c r="K208" s="7"/>
      <c r="L208" s="7"/>
      <c r="M208" s="7"/>
      <c r="N208" s="7"/>
      <c r="O208" s="7"/>
      <c r="P208" s="7"/>
      <c r="Q208" s="7"/>
      <c r="R208" s="7"/>
      <c r="S208" s="7"/>
      <c r="T208" s="7"/>
      <c r="U208" s="7"/>
      <c r="V208" s="7"/>
      <c r="W208" s="7"/>
    </row>
    <row r="209" spans="1:23" x14ac:dyDescent="0.3">
      <c r="A209" s="5"/>
      <c r="B209" s="7"/>
      <c r="C209" s="7"/>
      <c r="D209" s="7"/>
      <c r="E209" s="7"/>
      <c r="F209" s="7"/>
      <c r="G209" s="7"/>
      <c r="H209" s="7"/>
      <c r="I209" s="7"/>
      <c r="J209" s="7"/>
      <c r="K209" s="7"/>
      <c r="L209" s="7"/>
      <c r="M209" s="7"/>
      <c r="N209" s="7"/>
      <c r="O209" s="7"/>
      <c r="P209" s="7"/>
      <c r="Q209" s="7"/>
      <c r="R209" s="7"/>
      <c r="S209" s="7"/>
      <c r="T209" s="7"/>
      <c r="U209" s="7"/>
      <c r="V209" s="7"/>
      <c r="W209" s="7"/>
    </row>
    <row r="210" spans="1:23" x14ac:dyDescent="0.3">
      <c r="A210" s="5"/>
      <c r="B210" s="7"/>
      <c r="C210" s="7"/>
      <c r="D210" s="7"/>
      <c r="E210" s="7"/>
      <c r="F210" s="7"/>
      <c r="G210" s="7"/>
      <c r="H210" s="7"/>
      <c r="I210" s="7"/>
      <c r="J210" s="7"/>
      <c r="K210" s="7"/>
      <c r="L210" s="7"/>
      <c r="M210" s="7"/>
      <c r="N210" s="7"/>
      <c r="O210" s="7"/>
      <c r="P210" s="7"/>
      <c r="Q210" s="7"/>
      <c r="R210" s="7"/>
      <c r="S210" s="7"/>
      <c r="T210" s="7"/>
      <c r="U210" s="7"/>
      <c r="V210" s="7"/>
      <c r="W210" s="7"/>
    </row>
    <row r="211" spans="1:23" x14ac:dyDescent="0.3">
      <c r="A211" s="5"/>
      <c r="B211" s="7"/>
      <c r="C211" s="7"/>
      <c r="D211" s="7"/>
      <c r="E211" s="7"/>
      <c r="F211" s="7"/>
      <c r="G211" s="7"/>
      <c r="H211" s="7"/>
      <c r="I211" s="7"/>
      <c r="J211" s="7"/>
      <c r="K211" s="7"/>
      <c r="L211" s="7"/>
      <c r="M211" s="7"/>
      <c r="N211" s="7"/>
      <c r="O211" s="7"/>
      <c r="P211" s="7"/>
      <c r="Q211" s="7"/>
      <c r="R211" s="7"/>
      <c r="S211" s="7"/>
      <c r="T211" s="7"/>
      <c r="U211" s="7"/>
      <c r="V211" s="7"/>
      <c r="W211" s="7"/>
    </row>
    <row r="212" spans="1:23" x14ac:dyDescent="0.3">
      <c r="A212" s="5"/>
      <c r="B212" s="7"/>
      <c r="C212" s="7"/>
      <c r="D212" s="7"/>
      <c r="E212" s="7"/>
      <c r="F212" s="7"/>
      <c r="G212" s="7"/>
      <c r="H212" s="7"/>
      <c r="I212" s="7"/>
      <c r="J212" s="7"/>
      <c r="K212" s="7"/>
      <c r="L212" s="7"/>
      <c r="M212" s="7"/>
      <c r="N212" s="7"/>
      <c r="O212" s="7"/>
      <c r="P212" s="7"/>
      <c r="Q212" s="7"/>
      <c r="R212" s="7"/>
      <c r="S212" s="7"/>
      <c r="T212" s="7"/>
      <c r="U212" s="7"/>
      <c r="V212" s="7"/>
      <c r="W212" s="7"/>
    </row>
    <row r="213" spans="1:23" x14ac:dyDescent="0.3">
      <c r="A213" s="5"/>
      <c r="B213" s="7"/>
      <c r="C213" s="7"/>
      <c r="D213" s="7"/>
      <c r="E213" s="7"/>
      <c r="F213" s="7"/>
      <c r="G213" s="7"/>
      <c r="H213" s="7"/>
      <c r="I213" s="7"/>
      <c r="J213" s="7"/>
      <c r="K213" s="7"/>
      <c r="L213" s="7"/>
      <c r="M213" s="7"/>
      <c r="N213" s="7"/>
      <c r="O213" s="7"/>
      <c r="P213" s="7"/>
      <c r="Q213" s="7"/>
      <c r="R213" s="7"/>
      <c r="S213" s="7"/>
      <c r="T213" s="7"/>
      <c r="U213" s="7"/>
      <c r="V213" s="7"/>
      <c r="W213" s="7"/>
    </row>
    <row r="214" spans="1:23" x14ac:dyDescent="0.3">
      <c r="A214" s="5"/>
      <c r="B214" s="7"/>
      <c r="C214" s="7"/>
      <c r="D214" s="7"/>
      <c r="E214" s="7"/>
      <c r="F214" s="7"/>
      <c r="G214" s="7"/>
      <c r="H214" s="7"/>
      <c r="I214" s="7"/>
      <c r="J214" s="7"/>
      <c r="K214" s="7"/>
      <c r="L214" s="7"/>
      <c r="M214" s="7"/>
      <c r="N214" s="7"/>
      <c r="O214" s="7"/>
      <c r="P214" s="7"/>
      <c r="Q214" s="7"/>
      <c r="R214" s="7"/>
      <c r="S214" s="7"/>
      <c r="T214" s="7"/>
      <c r="U214" s="7"/>
      <c r="V214" s="7"/>
      <c r="W214" s="7"/>
    </row>
    <row r="215" spans="1:23" x14ac:dyDescent="0.3">
      <c r="A215" s="5"/>
      <c r="B215" s="7"/>
      <c r="C215" s="7"/>
      <c r="D215" s="7"/>
      <c r="E215" s="7"/>
      <c r="F215" s="7"/>
      <c r="G215" s="7"/>
      <c r="H215" s="7"/>
      <c r="I215" s="7"/>
      <c r="J215" s="7"/>
      <c r="K215" s="7"/>
      <c r="L215" s="7"/>
      <c r="M215" s="7"/>
      <c r="N215" s="7"/>
      <c r="O215" s="7"/>
      <c r="P215" s="7"/>
      <c r="Q215" s="7"/>
      <c r="R215" s="7"/>
      <c r="S215" s="7"/>
      <c r="T215" s="7"/>
      <c r="U215" s="7"/>
      <c r="V215" s="7"/>
      <c r="W215" s="7"/>
    </row>
    <row r="216" spans="1:23" x14ac:dyDescent="0.3">
      <c r="A216" s="5"/>
      <c r="B216" s="7"/>
      <c r="C216" s="7"/>
      <c r="D216" s="7"/>
      <c r="E216" s="7"/>
      <c r="F216" s="7"/>
      <c r="G216" s="7"/>
      <c r="H216" s="7"/>
      <c r="I216" s="7"/>
      <c r="J216" s="7"/>
      <c r="K216" s="7"/>
      <c r="L216" s="7"/>
      <c r="M216" s="7"/>
      <c r="N216" s="7"/>
      <c r="O216" s="7"/>
      <c r="P216" s="7"/>
      <c r="Q216" s="7"/>
      <c r="R216" s="7"/>
      <c r="S216" s="7"/>
      <c r="T216" s="7"/>
      <c r="U216" s="7"/>
      <c r="V216" s="7"/>
      <c r="W216" s="7"/>
    </row>
    <row r="217" spans="1:23" x14ac:dyDescent="0.3">
      <c r="A217" s="5"/>
      <c r="B217" s="7"/>
      <c r="C217" s="7"/>
      <c r="D217" s="7"/>
      <c r="E217" s="7"/>
      <c r="F217" s="7"/>
      <c r="G217" s="7"/>
      <c r="H217" s="7"/>
      <c r="I217" s="7"/>
      <c r="J217" s="7"/>
      <c r="K217" s="7"/>
      <c r="L217" s="7"/>
      <c r="M217" s="7"/>
      <c r="N217" s="7"/>
      <c r="O217" s="7"/>
      <c r="P217" s="7"/>
      <c r="Q217" s="7"/>
      <c r="R217" s="7"/>
      <c r="S217" s="7"/>
      <c r="T217" s="7"/>
      <c r="U217" s="7"/>
      <c r="V217" s="7"/>
      <c r="W217" s="7"/>
    </row>
    <row r="218" spans="1:23" x14ac:dyDescent="0.3">
      <c r="A218" s="5"/>
      <c r="B218" s="7"/>
      <c r="C218" s="7"/>
      <c r="D218" s="7"/>
      <c r="E218" s="7"/>
      <c r="F218" s="7"/>
      <c r="G218" s="7"/>
      <c r="H218" s="7"/>
      <c r="I218" s="7"/>
      <c r="J218" s="7"/>
      <c r="K218" s="7"/>
      <c r="L218" s="7"/>
      <c r="M218" s="7"/>
      <c r="N218" s="7"/>
      <c r="O218" s="7"/>
      <c r="P218" s="7"/>
      <c r="Q218" s="7"/>
      <c r="R218" s="7"/>
      <c r="S218" s="7"/>
      <c r="T218" s="7"/>
      <c r="U218" s="7"/>
      <c r="V218" s="7"/>
      <c r="W218" s="7"/>
    </row>
    <row r="219" spans="1:23" x14ac:dyDescent="0.3">
      <c r="A219" s="5"/>
      <c r="B219" s="7"/>
      <c r="C219" s="7"/>
      <c r="D219" s="7"/>
      <c r="E219" s="7"/>
      <c r="F219" s="7"/>
      <c r="G219" s="7"/>
      <c r="H219" s="7"/>
      <c r="I219" s="7"/>
      <c r="J219" s="7"/>
      <c r="K219" s="7"/>
      <c r="L219" s="7"/>
      <c r="M219" s="7"/>
      <c r="N219" s="7"/>
      <c r="O219" s="7"/>
      <c r="P219" s="7"/>
      <c r="Q219" s="7"/>
      <c r="R219" s="7"/>
      <c r="S219" s="7"/>
      <c r="T219" s="7"/>
      <c r="U219" s="7"/>
      <c r="V219" s="7"/>
      <c r="W219" s="7"/>
    </row>
    <row r="220" spans="1:23" x14ac:dyDescent="0.3">
      <c r="A220" s="5"/>
      <c r="B220" s="7"/>
      <c r="C220" s="7"/>
      <c r="D220" s="7"/>
      <c r="E220" s="7"/>
      <c r="F220" s="7"/>
      <c r="G220" s="7"/>
      <c r="H220" s="7"/>
      <c r="I220" s="7"/>
      <c r="J220" s="7"/>
      <c r="K220" s="7"/>
      <c r="L220" s="7"/>
      <c r="M220" s="7"/>
      <c r="N220" s="7"/>
      <c r="O220" s="7"/>
      <c r="P220" s="7"/>
      <c r="Q220" s="7"/>
      <c r="R220" s="7"/>
      <c r="S220" s="7"/>
      <c r="T220" s="7"/>
      <c r="U220" s="7"/>
      <c r="V220" s="7"/>
      <c r="W220" s="7"/>
    </row>
    <row r="221" spans="1:23" x14ac:dyDescent="0.3">
      <c r="A221" s="5"/>
      <c r="B221" s="7"/>
      <c r="C221" s="7"/>
      <c r="D221" s="7"/>
      <c r="E221" s="7"/>
      <c r="F221" s="7"/>
      <c r="G221" s="7"/>
      <c r="H221" s="7"/>
      <c r="I221" s="7"/>
      <c r="J221" s="7"/>
      <c r="K221" s="7"/>
      <c r="L221" s="7"/>
      <c r="M221" s="7"/>
      <c r="N221" s="7"/>
      <c r="O221" s="7"/>
      <c r="P221" s="7"/>
      <c r="Q221" s="7"/>
      <c r="R221" s="7"/>
      <c r="S221" s="7"/>
      <c r="T221" s="7"/>
      <c r="U221" s="7"/>
      <c r="V221" s="7"/>
      <c r="W221" s="7"/>
    </row>
    <row r="222" spans="1:23" x14ac:dyDescent="0.3">
      <c r="A222" s="5"/>
      <c r="B222" s="7"/>
      <c r="C222" s="7"/>
      <c r="D222" s="7"/>
      <c r="E222" s="7"/>
      <c r="F222" s="7"/>
      <c r="G222" s="7"/>
      <c r="H222" s="7"/>
      <c r="I222" s="7"/>
      <c r="J222" s="7"/>
      <c r="K222" s="7"/>
      <c r="L222" s="7"/>
      <c r="M222" s="7"/>
      <c r="N222" s="7"/>
      <c r="O222" s="7"/>
      <c r="P222" s="7"/>
      <c r="Q222" s="7"/>
      <c r="R222" s="7"/>
      <c r="S222" s="7"/>
      <c r="T222" s="7"/>
      <c r="U222" s="7"/>
      <c r="V222" s="7"/>
      <c r="W222" s="7"/>
    </row>
    <row r="223" spans="1:23" x14ac:dyDescent="0.3">
      <c r="A223" s="5"/>
      <c r="B223" s="7"/>
      <c r="C223" s="7"/>
      <c r="D223" s="7"/>
      <c r="E223" s="7"/>
      <c r="F223" s="7"/>
      <c r="G223" s="7"/>
      <c r="H223" s="7"/>
      <c r="I223" s="7"/>
      <c r="J223" s="7"/>
      <c r="K223" s="7"/>
      <c r="L223" s="7"/>
      <c r="M223" s="7"/>
      <c r="N223" s="7"/>
      <c r="O223" s="7"/>
      <c r="P223" s="7"/>
      <c r="Q223" s="7"/>
      <c r="R223" s="7"/>
      <c r="S223" s="7"/>
      <c r="T223" s="7"/>
      <c r="U223" s="7"/>
      <c r="V223" s="7"/>
      <c r="W223" s="7"/>
    </row>
    <row r="224" spans="1:23" x14ac:dyDescent="0.3">
      <c r="A224" s="5"/>
      <c r="B224" s="7"/>
      <c r="C224" s="7"/>
      <c r="D224" s="7"/>
      <c r="E224" s="7"/>
      <c r="F224" s="7"/>
      <c r="G224" s="7"/>
      <c r="H224" s="7"/>
      <c r="I224" s="7"/>
      <c r="J224" s="7"/>
      <c r="K224" s="7"/>
      <c r="L224" s="7"/>
      <c r="M224" s="7"/>
      <c r="N224" s="7"/>
      <c r="O224" s="7"/>
      <c r="P224" s="7"/>
      <c r="Q224" s="7"/>
      <c r="R224" s="7"/>
      <c r="S224" s="7"/>
      <c r="T224" s="7"/>
      <c r="U224" s="7"/>
      <c r="V224" s="7"/>
      <c r="W224" s="7"/>
    </row>
    <row r="225" spans="1:23" x14ac:dyDescent="0.3">
      <c r="A225" s="5"/>
      <c r="B225" s="7"/>
      <c r="C225" s="7"/>
      <c r="D225" s="7"/>
      <c r="E225" s="7"/>
      <c r="F225" s="7"/>
      <c r="G225" s="7"/>
      <c r="H225" s="7"/>
      <c r="I225" s="7"/>
      <c r="J225" s="7"/>
      <c r="K225" s="7"/>
      <c r="L225" s="7"/>
      <c r="M225" s="7"/>
      <c r="N225" s="7"/>
      <c r="O225" s="7"/>
      <c r="P225" s="7"/>
      <c r="Q225" s="7"/>
      <c r="R225" s="7"/>
      <c r="S225" s="7"/>
      <c r="T225" s="7"/>
      <c r="U225" s="7"/>
      <c r="V225" s="7"/>
      <c r="W225" s="7"/>
    </row>
    <row r="226" spans="1:23" x14ac:dyDescent="0.3">
      <c r="A226" s="5"/>
      <c r="B226" s="7"/>
      <c r="C226" s="7"/>
      <c r="D226" s="7"/>
      <c r="E226" s="7"/>
      <c r="F226" s="7"/>
      <c r="G226" s="7"/>
      <c r="H226" s="7"/>
      <c r="I226" s="7"/>
      <c r="J226" s="7"/>
      <c r="K226" s="7"/>
      <c r="L226" s="7"/>
      <c r="M226" s="7"/>
      <c r="N226" s="7"/>
      <c r="O226" s="7"/>
      <c r="P226" s="7"/>
      <c r="Q226" s="7"/>
      <c r="R226" s="7"/>
      <c r="S226" s="7"/>
      <c r="T226" s="7"/>
      <c r="U226" s="7"/>
      <c r="V226" s="7"/>
      <c r="W226" s="7"/>
    </row>
    <row r="227" spans="1:23" x14ac:dyDescent="0.3">
      <c r="A227" s="5"/>
      <c r="B227" s="7"/>
      <c r="C227" s="7"/>
      <c r="D227" s="7"/>
      <c r="E227" s="7"/>
      <c r="F227" s="7"/>
      <c r="G227" s="7"/>
      <c r="H227" s="7"/>
      <c r="I227" s="7"/>
      <c r="J227" s="7"/>
      <c r="K227" s="7"/>
      <c r="L227" s="7"/>
      <c r="M227" s="7"/>
      <c r="N227" s="7"/>
      <c r="O227" s="7"/>
      <c r="P227" s="7"/>
      <c r="Q227" s="7"/>
      <c r="R227" s="7"/>
      <c r="S227" s="7"/>
      <c r="T227" s="7"/>
      <c r="U227" s="7"/>
      <c r="V227" s="7"/>
      <c r="W227" s="7"/>
    </row>
    <row r="228" spans="1:23" x14ac:dyDescent="0.3">
      <c r="A228" s="5"/>
      <c r="B228" s="7"/>
      <c r="C228" s="7"/>
      <c r="D228" s="7"/>
      <c r="E228" s="7"/>
      <c r="F228" s="7"/>
      <c r="G228" s="7"/>
      <c r="H228" s="7"/>
      <c r="I228" s="7"/>
      <c r="J228" s="7"/>
      <c r="K228" s="7"/>
      <c r="L228" s="7"/>
      <c r="M228" s="7"/>
      <c r="N228" s="7"/>
      <c r="O228" s="7"/>
      <c r="P228" s="7"/>
      <c r="Q228" s="7"/>
      <c r="R228" s="7"/>
      <c r="S228" s="7"/>
      <c r="T228" s="7"/>
      <c r="U228" s="7"/>
      <c r="V228" s="7"/>
      <c r="W228" s="7"/>
    </row>
    <row r="229" spans="1:23" x14ac:dyDescent="0.3">
      <c r="A229" s="5"/>
      <c r="B229" s="7"/>
      <c r="C229" s="7"/>
      <c r="D229" s="7"/>
      <c r="E229" s="7"/>
      <c r="F229" s="7"/>
      <c r="G229" s="7"/>
      <c r="H229" s="7"/>
      <c r="I229" s="7"/>
      <c r="J229" s="7"/>
      <c r="K229" s="7"/>
      <c r="L229" s="7"/>
      <c r="M229" s="7"/>
      <c r="N229" s="7"/>
      <c r="O229" s="7"/>
      <c r="P229" s="7"/>
      <c r="Q229" s="7"/>
      <c r="R229" s="7"/>
      <c r="S229" s="7"/>
      <c r="T229" s="7"/>
      <c r="U229" s="7"/>
      <c r="V229" s="7"/>
      <c r="W229" s="7"/>
    </row>
    <row r="230" spans="1:23" x14ac:dyDescent="0.3">
      <c r="A230" s="5"/>
      <c r="B230" s="7"/>
      <c r="C230" s="7"/>
      <c r="D230" s="7"/>
      <c r="E230" s="7"/>
      <c r="F230" s="7"/>
      <c r="G230" s="7"/>
      <c r="H230" s="7"/>
      <c r="I230" s="7"/>
      <c r="J230" s="7"/>
      <c r="K230" s="7"/>
      <c r="L230" s="7"/>
      <c r="M230" s="7"/>
      <c r="N230" s="7"/>
      <c r="O230" s="7"/>
      <c r="P230" s="7"/>
      <c r="Q230" s="7"/>
      <c r="R230" s="7"/>
      <c r="S230" s="7"/>
      <c r="T230" s="7"/>
      <c r="U230" s="7"/>
      <c r="V230" s="7"/>
      <c r="W230" s="7"/>
    </row>
    <row r="231" spans="1:23" x14ac:dyDescent="0.3">
      <c r="A231" s="5"/>
      <c r="B231" s="7"/>
      <c r="C231" s="7"/>
      <c r="D231" s="7"/>
      <c r="E231" s="7"/>
      <c r="F231" s="7"/>
      <c r="G231" s="7"/>
      <c r="H231" s="7"/>
      <c r="I231" s="7"/>
      <c r="J231" s="7"/>
      <c r="K231" s="7"/>
      <c r="L231" s="7"/>
      <c r="M231" s="7"/>
      <c r="N231" s="7"/>
      <c r="O231" s="7"/>
      <c r="P231" s="7"/>
      <c r="Q231" s="7"/>
      <c r="R231" s="7"/>
      <c r="S231" s="7"/>
      <c r="T231" s="7"/>
      <c r="U231" s="7"/>
      <c r="V231" s="7"/>
      <c r="W231" s="7"/>
    </row>
    <row r="232" spans="1:23" x14ac:dyDescent="0.3">
      <c r="A232" s="5"/>
      <c r="B232" s="7"/>
      <c r="C232" s="7"/>
      <c r="D232" s="7"/>
      <c r="E232" s="7"/>
      <c r="F232" s="7"/>
      <c r="G232" s="7"/>
      <c r="H232" s="7"/>
      <c r="I232" s="7"/>
      <c r="J232" s="7"/>
      <c r="K232" s="7"/>
      <c r="L232" s="7"/>
      <c r="M232" s="7"/>
      <c r="N232" s="7"/>
      <c r="O232" s="7"/>
      <c r="P232" s="7"/>
      <c r="Q232" s="7"/>
      <c r="R232" s="7"/>
      <c r="S232" s="7"/>
      <c r="T232" s="7"/>
      <c r="U232" s="7"/>
      <c r="V232" s="7"/>
      <c r="W232" s="7"/>
    </row>
    <row r="233" spans="1:23" x14ac:dyDescent="0.3">
      <c r="A233" s="5"/>
      <c r="B233" s="7"/>
      <c r="C233" s="7"/>
      <c r="D233" s="7"/>
      <c r="E233" s="7"/>
      <c r="F233" s="7"/>
      <c r="G233" s="7"/>
      <c r="H233" s="7"/>
      <c r="I233" s="7"/>
      <c r="J233" s="7"/>
      <c r="K233" s="7"/>
      <c r="L233" s="7"/>
      <c r="M233" s="7"/>
      <c r="N233" s="7"/>
      <c r="O233" s="7"/>
      <c r="P233" s="7"/>
      <c r="Q233" s="7"/>
      <c r="R233" s="7"/>
      <c r="S233" s="7"/>
      <c r="T233" s="7"/>
      <c r="U233" s="7"/>
      <c r="V233" s="7"/>
      <c r="W233" s="7"/>
    </row>
    <row r="234" spans="1:23" x14ac:dyDescent="0.3">
      <c r="A234" s="5"/>
      <c r="B234" s="7"/>
      <c r="C234" s="7"/>
      <c r="D234" s="7"/>
      <c r="E234" s="7"/>
      <c r="F234" s="7"/>
      <c r="G234" s="7"/>
      <c r="H234" s="7"/>
      <c r="I234" s="7"/>
      <c r="J234" s="7"/>
      <c r="K234" s="7"/>
      <c r="L234" s="7"/>
      <c r="M234" s="7"/>
      <c r="N234" s="7"/>
      <c r="O234" s="7"/>
      <c r="P234" s="7"/>
      <c r="Q234" s="7"/>
      <c r="R234" s="7"/>
      <c r="S234" s="7"/>
      <c r="T234" s="7"/>
      <c r="U234" s="7"/>
      <c r="V234" s="7"/>
      <c r="W234" s="7"/>
    </row>
    <row r="235" spans="1:23" x14ac:dyDescent="0.3">
      <c r="A235" s="5"/>
      <c r="B235" s="7"/>
      <c r="C235" s="7"/>
      <c r="D235" s="7"/>
      <c r="E235" s="7"/>
      <c r="F235" s="7"/>
      <c r="G235" s="7"/>
      <c r="H235" s="7"/>
      <c r="I235" s="7"/>
      <c r="J235" s="7"/>
      <c r="K235" s="7"/>
      <c r="L235" s="7"/>
      <c r="M235" s="7"/>
      <c r="N235" s="7"/>
      <c r="O235" s="7"/>
      <c r="P235" s="7"/>
      <c r="Q235" s="7"/>
      <c r="R235" s="7"/>
      <c r="S235" s="7"/>
      <c r="T235" s="7"/>
      <c r="U235" s="7"/>
      <c r="V235" s="7"/>
      <c r="W235" s="7"/>
    </row>
    <row r="236" spans="1:23" x14ac:dyDescent="0.3">
      <c r="A236" s="5"/>
      <c r="B236" s="7"/>
      <c r="C236" s="7"/>
      <c r="D236" s="7"/>
      <c r="E236" s="7"/>
      <c r="F236" s="7"/>
      <c r="G236" s="7"/>
      <c r="H236" s="7"/>
      <c r="I236" s="7"/>
      <c r="J236" s="7"/>
      <c r="K236" s="7"/>
      <c r="L236" s="7"/>
      <c r="M236" s="7"/>
      <c r="N236" s="7"/>
      <c r="O236" s="7"/>
      <c r="P236" s="7"/>
      <c r="Q236" s="7"/>
      <c r="R236" s="7"/>
      <c r="S236" s="7"/>
      <c r="T236" s="7"/>
      <c r="U236" s="7"/>
      <c r="V236" s="7"/>
      <c r="W236" s="7"/>
    </row>
    <row r="237" spans="1:23" x14ac:dyDescent="0.3">
      <c r="A237" s="5"/>
      <c r="B237" s="7"/>
      <c r="C237" s="7"/>
      <c r="D237" s="7"/>
      <c r="E237" s="7"/>
      <c r="F237" s="7"/>
      <c r="G237" s="7"/>
      <c r="H237" s="7"/>
      <c r="I237" s="7"/>
      <c r="J237" s="7"/>
      <c r="K237" s="7"/>
      <c r="L237" s="7"/>
      <c r="M237" s="7"/>
      <c r="N237" s="7"/>
      <c r="O237" s="7"/>
      <c r="P237" s="7"/>
      <c r="Q237" s="7"/>
      <c r="R237" s="7"/>
      <c r="S237" s="7"/>
      <c r="T237" s="7"/>
      <c r="U237" s="7"/>
      <c r="V237" s="7"/>
      <c r="W237" s="7"/>
    </row>
    <row r="238" spans="1:23" x14ac:dyDescent="0.3">
      <c r="A238" s="5"/>
      <c r="B238" s="7"/>
      <c r="C238" s="7"/>
      <c r="D238" s="7"/>
      <c r="E238" s="7"/>
      <c r="F238" s="7"/>
      <c r="G238" s="7"/>
      <c r="H238" s="7"/>
      <c r="I238" s="7"/>
      <c r="J238" s="7"/>
      <c r="K238" s="7"/>
      <c r="L238" s="7"/>
      <c r="M238" s="7"/>
      <c r="N238" s="7"/>
      <c r="O238" s="7"/>
      <c r="P238" s="7"/>
      <c r="Q238" s="7"/>
      <c r="R238" s="7"/>
      <c r="S238" s="7"/>
      <c r="T238" s="7"/>
      <c r="U238" s="7"/>
      <c r="V238" s="7"/>
      <c r="W238" s="7"/>
    </row>
    <row r="239" spans="1:23" x14ac:dyDescent="0.3">
      <c r="A239" s="5"/>
      <c r="B239" s="7"/>
      <c r="C239" s="7"/>
      <c r="D239" s="7"/>
      <c r="E239" s="7"/>
      <c r="F239" s="7"/>
      <c r="G239" s="7"/>
      <c r="H239" s="7"/>
      <c r="I239" s="7"/>
      <c r="J239" s="7"/>
      <c r="K239" s="7"/>
      <c r="L239" s="7"/>
      <c r="M239" s="7"/>
      <c r="N239" s="7"/>
      <c r="O239" s="7"/>
      <c r="P239" s="7"/>
      <c r="Q239" s="7"/>
      <c r="R239" s="7"/>
      <c r="S239" s="7"/>
      <c r="T239" s="7"/>
      <c r="U239" s="7"/>
      <c r="V239" s="7"/>
      <c r="W239" s="7"/>
    </row>
    <row r="240" spans="1:23" x14ac:dyDescent="0.3">
      <c r="A240" s="5"/>
      <c r="B240" s="7"/>
      <c r="C240" s="7"/>
      <c r="D240" s="7"/>
      <c r="E240" s="7"/>
      <c r="F240" s="7"/>
      <c r="G240" s="7"/>
      <c r="H240" s="7"/>
      <c r="I240" s="7"/>
      <c r="J240" s="7"/>
      <c r="K240" s="7"/>
      <c r="L240" s="7"/>
      <c r="M240" s="7"/>
      <c r="N240" s="7"/>
      <c r="O240" s="7"/>
      <c r="P240" s="7"/>
      <c r="Q240" s="7"/>
      <c r="R240" s="7"/>
      <c r="S240" s="7"/>
      <c r="T240" s="7"/>
      <c r="U240" s="7"/>
      <c r="V240" s="7"/>
      <c r="W240" s="7"/>
    </row>
    <row r="241" spans="1:23" x14ac:dyDescent="0.3">
      <c r="A241" s="5"/>
      <c r="B241" s="7"/>
      <c r="C241" s="7"/>
      <c r="D241" s="7"/>
      <c r="E241" s="7"/>
      <c r="F241" s="7"/>
      <c r="G241" s="7"/>
      <c r="H241" s="7"/>
      <c r="I241" s="7"/>
      <c r="J241" s="7"/>
      <c r="K241" s="7"/>
      <c r="L241" s="7"/>
      <c r="M241" s="7"/>
      <c r="N241" s="7"/>
      <c r="O241" s="7"/>
      <c r="P241" s="7"/>
      <c r="Q241" s="7"/>
      <c r="R241" s="7"/>
      <c r="S241" s="7"/>
      <c r="T241" s="7"/>
      <c r="U241" s="7"/>
      <c r="V241" s="7"/>
      <c r="W241" s="7"/>
    </row>
    <row r="242" spans="1:23" x14ac:dyDescent="0.3">
      <c r="A242" s="5"/>
      <c r="B242" s="7"/>
      <c r="C242" s="7"/>
      <c r="D242" s="7"/>
      <c r="E242" s="7"/>
      <c r="F242" s="7"/>
      <c r="G242" s="7"/>
      <c r="H242" s="7"/>
      <c r="I242" s="7"/>
      <c r="J242" s="7"/>
      <c r="K242" s="7"/>
      <c r="L242" s="7"/>
      <c r="M242" s="7"/>
      <c r="N242" s="7"/>
      <c r="O242" s="7"/>
      <c r="P242" s="7"/>
      <c r="Q242" s="7"/>
      <c r="R242" s="7"/>
      <c r="S242" s="7"/>
      <c r="T242" s="7"/>
      <c r="U242" s="7"/>
      <c r="V242" s="7"/>
      <c r="W242" s="7"/>
    </row>
    <row r="243" spans="1:23" x14ac:dyDescent="0.3">
      <c r="A243" s="5"/>
      <c r="B243" s="7"/>
      <c r="C243" s="7"/>
      <c r="D243" s="7"/>
      <c r="E243" s="7"/>
      <c r="F243" s="7"/>
      <c r="G243" s="7"/>
      <c r="H243" s="7"/>
      <c r="I243" s="7"/>
      <c r="J243" s="7"/>
      <c r="K243" s="7"/>
      <c r="L243" s="7"/>
      <c r="M243" s="7"/>
      <c r="N243" s="7"/>
      <c r="O243" s="7"/>
      <c r="P243" s="7"/>
      <c r="Q243" s="7"/>
      <c r="R243" s="7"/>
      <c r="S243" s="7"/>
      <c r="T243" s="7"/>
      <c r="U243" s="7"/>
      <c r="V243" s="7"/>
      <c r="W243" s="7"/>
    </row>
    <row r="244" spans="1:23" x14ac:dyDescent="0.3">
      <c r="A244" s="5"/>
      <c r="B244" s="7"/>
      <c r="C244" s="7"/>
      <c r="D244" s="7"/>
      <c r="E244" s="7"/>
      <c r="F244" s="7"/>
      <c r="G244" s="7"/>
      <c r="H244" s="7"/>
      <c r="I244" s="7"/>
      <c r="J244" s="7"/>
      <c r="K244" s="7"/>
      <c r="L244" s="7"/>
      <c r="M244" s="7"/>
      <c r="N244" s="7"/>
      <c r="O244" s="7"/>
      <c r="P244" s="7"/>
      <c r="Q244" s="7"/>
      <c r="R244" s="7"/>
      <c r="S244" s="7"/>
      <c r="T244" s="7"/>
      <c r="U244" s="7"/>
      <c r="V244" s="7"/>
      <c r="W244" s="7"/>
    </row>
    <row r="245" spans="1:23" x14ac:dyDescent="0.3">
      <c r="A245" s="5"/>
      <c r="B245" s="7"/>
      <c r="C245" s="7"/>
      <c r="D245" s="7"/>
      <c r="E245" s="7"/>
      <c r="F245" s="7"/>
      <c r="G245" s="7"/>
      <c r="H245" s="7"/>
      <c r="I245" s="7"/>
      <c r="J245" s="7"/>
      <c r="K245" s="7"/>
      <c r="L245" s="7"/>
      <c r="M245" s="7"/>
      <c r="N245" s="7"/>
      <c r="O245" s="7"/>
      <c r="P245" s="7"/>
      <c r="Q245" s="7"/>
      <c r="R245" s="7"/>
      <c r="S245" s="7"/>
      <c r="T245" s="7"/>
      <c r="U245" s="7"/>
      <c r="V245" s="7"/>
      <c r="W245" s="7"/>
    </row>
    <row r="246" spans="1:23" x14ac:dyDescent="0.3">
      <c r="A246" s="5"/>
      <c r="B246" s="7"/>
      <c r="C246" s="7"/>
      <c r="D246" s="7"/>
      <c r="E246" s="7"/>
      <c r="F246" s="7"/>
      <c r="G246" s="7"/>
      <c r="H246" s="7"/>
      <c r="I246" s="7"/>
      <c r="J246" s="7"/>
      <c r="K246" s="7"/>
      <c r="L246" s="7"/>
      <c r="M246" s="7"/>
      <c r="N246" s="7"/>
      <c r="O246" s="7"/>
      <c r="P246" s="7"/>
      <c r="Q246" s="7"/>
      <c r="R246" s="7"/>
      <c r="S246" s="7"/>
      <c r="T246" s="7"/>
      <c r="U246" s="7"/>
      <c r="V246" s="7"/>
      <c r="W246" s="7"/>
    </row>
    <row r="247" spans="1:23" x14ac:dyDescent="0.3">
      <c r="A247" s="5"/>
      <c r="B247" s="7"/>
      <c r="C247" s="7"/>
      <c r="D247" s="7"/>
      <c r="E247" s="7"/>
      <c r="F247" s="7"/>
      <c r="G247" s="7"/>
      <c r="H247" s="7"/>
      <c r="I247" s="7"/>
      <c r="J247" s="7"/>
      <c r="K247" s="7"/>
      <c r="L247" s="7"/>
      <c r="M247" s="7"/>
      <c r="N247" s="7"/>
      <c r="O247" s="7"/>
      <c r="P247" s="7"/>
      <c r="Q247" s="7"/>
      <c r="R247" s="7"/>
      <c r="S247" s="7"/>
      <c r="T247" s="7"/>
      <c r="U247" s="7"/>
      <c r="V247" s="7"/>
      <c r="W247" s="7"/>
    </row>
    <row r="248" spans="1:23" x14ac:dyDescent="0.3">
      <c r="A248" s="5"/>
      <c r="B248" s="7"/>
      <c r="C248" s="7"/>
      <c r="D248" s="7"/>
      <c r="E248" s="7"/>
      <c r="F248" s="7"/>
      <c r="G248" s="7"/>
      <c r="H248" s="7"/>
      <c r="I248" s="7"/>
      <c r="J248" s="7"/>
      <c r="K248" s="7"/>
      <c r="L248" s="7"/>
      <c r="M248" s="7"/>
      <c r="N248" s="7"/>
      <c r="O248" s="7"/>
      <c r="P248" s="7"/>
      <c r="Q248" s="7"/>
      <c r="R248" s="7"/>
      <c r="S248" s="7"/>
      <c r="T248" s="7"/>
      <c r="U248" s="7"/>
      <c r="V248" s="7"/>
      <c r="W248" s="7"/>
    </row>
    <row r="249" spans="1:23" x14ac:dyDescent="0.3">
      <c r="A249" s="5"/>
      <c r="B249" s="7"/>
      <c r="C249" s="7"/>
      <c r="D249" s="7"/>
      <c r="E249" s="7"/>
      <c r="F249" s="7"/>
      <c r="G249" s="7"/>
      <c r="H249" s="7"/>
      <c r="I249" s="7"/>
      <c r="J249" s="7"/>
      <c r="K249" s="7"/>
      <c r="L249" s="7"/>
      <c r="M249" s="7"/>
      <c r="N249" s="7"/>
      <c r="O249" s="7"/>
      <c r="P249" s="7"/>
      <c r="Q249" s="7"/>
      <c r="R249" s="7"/>
      <c r="S249" s="7"/>
      <c r="T249" s="7"/>
      <c r="U249" s="7"/>
      <c r="V249" s="7"/>
      <c r="W249" s="7"/>
    </row>
    <row r="250" spans="1:23" x14ac:dyDescent="0.3">
      <c r="A250" s="5"/>
      <c r="B250" s="7"/>
      <c r="C250" s="7"/>
      <c r="D250" s="7"/>
      <c r="E250" s="7"/>
      <c r="F250" s="7"/>
      <c r="G250" s="7"/>
      <c r="H250" s="7"/>
      <c r="I250" s="7"/>
      <c r="J250" s="7"/>
      <c r="K250" s="7"/>
      <c r="L250" s="7"/>
      <c r="M250" s="7"/>
      <c r="N250" s="7"/>
      <c r="O250" s="7"/>
      <c r="P250" s="7"/>
      <c r="Q250" s="7"/>
      <c r="R250" s="7"/>
      <c r="S250" s="7"/>
      <c r="T250" s="7"/>
      <c r="U250" s="7"/>
      <c r="V250" s="7"/>
      <c r="W250" s="7"/>
    </row>
    <row r="251" spans="1:23" x14ac:dyDescent="0.3">
      <c r="A251" s="5"/>
      <c r="B251" s="7"/>
      <c r="C251" s="7"/>
      <c r="D251" s="7"/>
      <c r="E251" s="7"/>
      <c r="F251" s="7"/>
      <c r="G251" s="7"/>
      <c r="H251" s="7"/>
      <c r="I251" s="7"/>
      <c r="J251" s="7"/>
      <c r="K251" s="7"/>
      <c r="L251" s="7"/>
      <c r="M251" s="7"/>
      <c r="N251" s="7"/>
      <c r="O251" s="7"/>
      <c r="P251" s="7"/>
      <c r="Q251" s="7"/>
      <c r="R251" s="7"/>
      <c r="S251" s="7"/>
      <c r="T251" s="7"/>
      <c r="U251" s="7"/>
      <c r="V251" s="7"/>
      <c r="W251" s="7"/>
    </row>
    <row r="252" spans="1:23" x14ac:dyDescent="0.3">
      <c r="A252" s="5"/>
      <c r="B252" s="7"/>
      <c r="C252" s="7"/>
      <c r="D252" s="7"/>
      <c r="E252" s="7"/>
      <c r="F252" s="7"/>
      <c r="G252" s="7"/>
      <c r="H252" s="7"/>
      <c r="I252" s="7"/>
      <c r="J252" s="7"/>
      <c r="K252" s="7"/>
      <c r="L252" s="7"/>
      <c r="M252" s="7"/>
      <c r="N252" s="7"/>
      <c r="O252" s="7"/>
      <c r="P252" s="7"/>
      <c r="Q252" s="7"/>
      <c r="R252" s="7"/>
      <c r="S252" s="7"/>
      <c r="T252" s="7"/>
      <c r="U252" s="7"/>
      <c r="V252" s="7"/>
      <c r="W252" s="7"/>
    </row>
    <row r="253" spans="1:23" x14ac:dyDescent="0.3">
      <c r="A253" s="5"/>
      <c r="B253" s="7"/>
      <c r="C253" s="7"/>
      <c r="D253" s="7"/>
      <c r="E253" s="7"/>
      <c r="F253" s="7"/>
      <c r="G253" s="7"/>
      <c r="H253" s="7"/>
      <c r="I253" s="7"/>
      <c r="J253" s="7"/>
      <c r="K253" s="7"/>
      <c r="L253" s="7"/>
      <c r="M253" s="7"/>
      <c r="N253" s="7"/>
      <c r="O253" s="7"/>
      <c r="P253" s="7"/>
      <c r="Q253" s="7"/>
      <c r="R253" s="7"/>
      <c r="S253" s="7"/>
      <c r="T253" s="7"/>
      <c r="U253" s="7"/>
      <c r="V253" s="7"/>
      <c r="W253" s="7"/>
    </row>
    <row r="254" spans="1:23" x14ac:dyDescent="0.3">
      <c r="A254" s="5"/>
      <c r="B254" s="7"/>
      <c r="C254" s="7"/>
      <c r="D254" s="7"/>
      <c r="E254" s="7"/>
      <c r="F254" s="7"/>
      <c r="G254" s="7"/>
      <c r="H254" s="7"/>
      <c r="I254" s="7"/>
      <c r="J254" s="7"/>
      <c r="K254" s="7"/>
      <c r="L254" s="7"/>
      <c r="M254" s="7"/>
      <c r="N254" s="7"/>
      <c r="O254" s="7"/>
      <c r="P254" s="7"/>
      <c r="Q254" s="7"/>
      <c r="R254" s="7"/>
      <c r="S254" s="7"/>
      <c r="T254" s="7"/>
      <c r="U254" s="7"/>
      <c r="V254" s="7"/>
      <c r="W254" s="7"/>
    </row>
    <row r="255" spans="1:23" x14ac:dyDescent="0.3">
      <c r="A255" s="5"/>
      <c r="B255" s="7"/>
      <c r="C255" s="7"/>
      <c r="D255" s="7"/>
      <c r="E255" s="7"/>
      <c r="F255" s="7"/>
      <c r="G255" s="7"/>
      <c r="H255" s="7"/>
      <c r="I255" s="7"/>
      <c r="J255" s="7"/>
      <c r="K255" s="7"/>
      <c r="L255" s="7"/>
      <c r="M255" s="7"/>
      <c r="N255" s="7"/>
      <c r="O255" s="7"/>
      <c r="P255" s="7"/>
      <c r="Q255" s="7"/>
      <c r="R255" s="7"/>
      <c r="S255" s="7"/>
      <c r="T255" s="7"/>
      <c r="U255" s="7"/>
      <c r="V255" s="7"/>
      <c r="W255" s="7"/>
    </row>
    <row r="256" spans="1:23" x14ac:dyDescent="0.3">
      <c r="A256" s="5"/>
      <c r="B256" s="7"/>
      <c r="C256" s="7"/>
      <c r="D256" s="7"/>
      <c r="E256" s="7"/>
      <c r="F256" s="7"/>
      <c r="G256" s="7"/>
      <c r="H256" s="7"/>
      <c r="I256" s="7"/>
      <c r="J256" s="7"/>
      <c r="K256" s="7"/>
      <c r="L256" s="7"/>
      <c r="M256" s="7"/>
      <c r="N256" s="7"/>
      <c r="O256" s="7"/>
      <c r="P256" s="7"/>
      <c r="Q256" s="7"/>
      <c r="R256" s="7"/>
      <c r="S256" s="7"/>
      <c r="T256" s="7"/>
      <c r="U256" s="7"/>
      <c r="V256" s="7"/>
      <c r="W256" s="7"/>
    </row>
    <row r="257" spans="1:23" x14ac:dyDescent="0.3">
      <c r="A257" s="5"/>
      <c r="B257" s="7"/>
      <c r="C257" s="7"/>
      <c r="D257" s="7"/>
      <c r="E257" s="7"/>
      <c r="F257" s="7"/>
      <c r="G257" s="7"/>
      <c r="H257" s="7"/>
      <c r="I257" s="7"/>
      <c r="J257" s="7"/>
      <c r="K257" s="7"/>
      <c r="L257" s="7"/>
      <c r="M257" s="7"/>
      <c r="N257" s="7"/>
      <c r="O257" s="7"/>
      <c r="P257" s="7"/>
      <c r="Q257" s="7"/>
      <c r="R257" s="7"/>
      <c r="S257" s="7"/>
      <c r="T257" s="7"/>
      <c r="U257" s="7"/>
      <c r="V257" s="7"/>
      <c r="W257" s="7"/>
    </row>
    <row r="258" spans="1:23" x14ac:dyDescent="0.3">
      <c r="A258" s="5"/>
      <c r="B258" s="7"/>
      <c r="C258" s="7"/>
      <c r="D258" s="7"/>
      <c r="E258" s="7"/>
      <c r="F258" s="7"/>
      <c r="G258" s="7"/>
      <c r="H258" s="7"/>
      <c r="I258" s="7"/>
      <c r="J258" s="7"/>
      <c r="K258" s="7"/>
      <c r="L258" s="7"/>
      <c r="M258" s="7"/>
      <c r="N258" s="7"/>
      <c r="O258" s="7"/>
      <c r="P258" s="7"/>
      <c r="Q258" s="7"/>
      <c r="R258" s="7"/>
      <c r="S258" s="7"/>
      <c r="T258" s="7"/>
      <c r="U258" s="7"/>
      <c r="V258" s="7"/>
      <c r="W258" s="7"/>
    </row>
    <row r="259" spans="1:23" x14ac:dyDescent="0.3">
      <c r="A259" s="5"/>
      <c r="B259" s="7"/>
      <c r="C259" s="7"/>
      <c r="D259" s="7"/>
      <c r="E259" s="7"/>
      <c r="F259" s="7"/>
      <c r="G259" s="7"/>
      <c r="H259" s="7"/>
      <c r="I259" s="7"/>
      <c r="J259" s="7"/>
      <c r="K259" s="7"/>
      <c r="L259" s="7"/>
      <c r="M259" s="7"/>
      <c r="N259" s="7"/>
      <c r="O259" s="7"/>
      <c r="P259" s="7"/>
      <c r="Q259" s="7"/>
      <c r="R259" s="7"/>
      <c r="S259" s="7"/>
      <c r="T259" s="7"/>
      <c r="U259" s="7"/>
      <c r="V259" s="7"/>
      <c r="W259" s="7"/>
    </row>
    <row r="260" spans="1:23" x14ac:dyDescent="0.3">
      <c r="A260" s="5"/>
      <c r="B260" s="7"/>
      <c r="C260" s="7"/>
      <c r="D260" s="7"/>
      <c r="E260" s="7"/>
      <c r="F260" s="7"/>
      <c r="G260" s="7"/>
      <c r="H260" s="7"/>
      <c r="I260" s="7"/>
      <c r="J260" s="7"/>
      <c r="K260" s="7"/>
      <c r="L260" s="7"/>
      <c r="M260" s="7"/>
      <c r="N260" s="7"/>
      <c r="O260" s="7"/>
      <c r="P260" s="7"/>
      <c r="Q260" s="7"/>
      <c r="R260" s="7"/>
      <c r="S260" s="7"/>
      <c r="T260" s="7"/>
      <c r="U260" s="7"/>
      <c r="V260" s="7"/>
      <c r="W260" s="7"/>
    </row>
    <row r="261" spans="1:23" x14ac:dyDescent="0.3">
      <c r="A261" s="5"/>
      <c r="B261" s="7"/>
      <c r="C261" s="7"/>
      <c r="D261" s="7"/>
      <c r="E261" s="7"/>
      <c r="F261" s="7"/>
      <c r="G261" s="7"/>
      <c r="H261" s="7"/>
      <c r="I261" s="7"/>
      <c r="J261" s="7"/>
      <c r="K261" s="7"/>
      <c r="L261" s="7"/>
      <c r="M261" s="7"/>
      <c r="N261" s="7"/>
      <c r="O261" s="7"/>
      <c r="P261" s="7"/>
      <c r="Q261" s="7"/>
      <c r="R261" s="7"/>
      <c r="S261" s="7"/>
      <c r="T261" s="7"/>
      <c r="U261" s="7"/>
      <c r="V261" s="7"/>
      <c r="W261" s="7"/>
    </row>
    <row r="262" spans="1:23" x14ac:dyDescent="0.3">
      <c r="A262" s="5"/>
      <c r="B262" s="7"/>
      <c r="C262" s="7"/>
      <c r="D262" s="7"/>
      <c r="E262" s="7"/>
      <c r="F262" s="7"/>
      <c r="G262" s="7"/>
      <c r="H262" s="7"/>
      <c r="I262" s="7"/>
      <c r="J262" s="7"/>
      <c r="K262" s="7"/>
      <c r="L262" s="7"/>
      <c r="M262" s="7"/>
      <c r="N262" s="7"/>
      <c r="O262" s="7"/>
      <c r="P262" s="7"/>
      <c r="Q262" s="7"/>
      <c r="R262" s="7"/>
      <c r="S262" s="7"/>
      <c r="T262" s="7"/>
      <c r="U262" s="7"/>
      <c r="V262" s="7"/>
      <c r="W262" s="7"/>
    </row>
    <row r="263" spans="1:23" x14ac:dyDescent="0.3">
      <c r="A263" s="5"/>
      <c r="B263" s="7"/>
      <c r="C263" s="7"/>
      <c r="D263" s="7"/>
      <c r="E263" s="7"/>
      <c r="F263" s="7"/>
      <c r="G263" s="7"/>
      <c r="H263" s="7"/>
      <c r="I263" s="7"/>
      <c r="J263" s="7"/>
      <c r="K263" s="7"/>
      <c r="L263" s="7"/>
      <c r="M263" s="7"/>
      <c r="N263" s="7"/>
      <c r="O263" s="7"/>
      <c r="P263" s="7"/>
      <c r="Q263" s="7"/>
      <c r="R263" s="7"/>
      <c r="S263" s="7"/>
      <c r="T263" s="7"/>
      <c r="U263" s="7"/>
      <c r="V263" s="7"/>
      <c r="W263" s="7"/>
    </row>
    <row r="264" spans="1:23" x14ac:dyDescent="0.3">
      <c r="A264" s="5"/>
      <c r="B264" s="7"/>
      <c r="C264" s="7"/>
      <c r="D264" s="7"/>
      <c r="E264" s="7"/>
      <c r="F264" s="7"/>
      <c r="G264" s="7"/>
      <c r="H264" s="7"/>
      <c r="I264" s="7"/>
      <c r="J264" s="7"/>
      <c r="K264" s="7"/>
      <c r="L264" s="7"/>
      <c r="M264" s="7"/>
      <c r="N264" s="7"/>
      <c r="O264" s="7"/>
      <c r="P264" s="7"/>
      <c r="Q264" s="7"/>
      <c r="R264" s="7"/>
      <c r="S264" s="7"/>
      <c r="T264" s="7"/>
      <c r="U264" s="7"/>
      <c r="V264" s="7"/>
      <c r="W264" s="7"/>
    </row>
    <row r="265" spans="1:23" x14ac:dyDescent="0.3">
      <c r="A265" s="5"/>
      <c r="B265" s="7"/>
      <c r="C265" s="7"/>
      <c r="D265" s="7"/>
      <c r="E265" s="7"/>
      <c r="F265" s="7"/>
      <c r="G265" s="7"/>
      <c r="H265" s="7"/>
      <c r="I265" s="7"/>
      <c r="J265" s="7"/>
      <c r="K265" s="7"/>
      <c r="L265" s="7"/>
      <c r="M265" s="7"/>
      <c r="N265" s="7"/>
      <c r="O265" s="7"/>
      <c r="P265" s="7"/>
      <c r="Q265" s="7"/>
      <c r="R265" s="7"/>
      <c r="S265" s="7"/>
      <c r="T265" s="7"/>
      <c r="U265" s="7"/>
      <c r="V265" s="7"/>
      <c r="W265" s="7"/>
    </row>
    <row r="266" spans="1:23" x14ac:dyDescent="0.3">
      <c r="A266" s="5"/>
      <c r="B266" s="7"/>
      <c r="C266" s="7"/>
      <c r="D266" s="7"/>
      <c r="E266" s="7"/>
      <c r="F266" s="7"/>
      <c r="G266" s="7"/>
      <c r="H266" s="7"/>
      <c r="I266" s="7"/>
      <c r="J266" s="7"/>
      <c r="K266" s="7"/>
      <c r="L266" s="7"/>
      <c r="M266" s="7"/>
      <c r="N266" s="7"/>
      <c r="O266" s="7"/>
      <c r="P266" s="7"/>
      <c r="Q266" s="7"/>
      <c r="R266" s="7"/>
      <c r="S266" s="7"/>
      <c r="T266" s="7"/>
      <c r="U266" s="7"/>
      <c r="V266" s="7"/>
      <c r="W266" s="7"/>
    </row>
    <row r="267" spans="1:23" x14ac:dyDescent="0.3">
      <c r="A267" s="5"/>
      <c r="B267" s="7"/>
      <c r="C267" s="7"/>
      <c r="D267" s="7"/>
      <c r="E267" s="7"/>
      <c r="F267" s="7"/>
      <c r="G267" s="7"/>
      <c r="H267" s="7"/>
      <c r="I267" s="7"/>
      <c r="J267" s="7"/>
      <c r="K267" s="7"/>
      <c r="L267" s="7"/>
      <c r="M267" s="7"/>
      <c r="N267" s="7"/>
      <c r="O267" s="7"/>
      <c r="P267" s="7"/>
      <c r="Q267" s="7"/>
      <c r="R267" s="7"/>
      <c r="S267" s="7"/>
      <c r="T267" s="7"/>
      <c r="U267" s="7"/>
      <c r="V267" s="7"/>
      <c r="W267" s="7"/>
    </row>
    <row r="268" spans="1:23" x14ac:dyDescent="0.3">
      <c r="A268" s="5"/>
      <c r="B268" s="7"/>
      <c r="C268" s="7"/>
      <c r="D268" s="7"/>
      <c r="E268" s="7"/>
      <c r="F268" s="7"/>
      <c r="G268" s="7"/>
      <c r="H268" s="7"/>
      <c r="I268" s="7"/>
      <c r="J268" s="7"/>
      <c r="K268" s="7"/>
      <c r="L268" s="7"/>
      <c r="M268" s="7"/>
      <c r="N268" s="7"/>
      <c r="O268" s="7"/>
      <c r="P268" s="7"/>
      <c r="Q268" s="7"/>
      <c r="R268" s="7"/>
      <c r="S268" s="7"/>
      <c r="T268" s="7"/>
      <c r="U268" s="7"/>
      <c r="V268" s="7"/>
      <c r="W268" s="7"/>
    </row>
    <row r="269" spans="1:23" x14ac:dyDescent="0.3">
      <c r="A269" s="5"/>
      <c r="B269" s="7"/>
      <c r="C269" s="7"/>
      <c r="D269" s="7"/>
      <c r="E269" s="7"/>
      <c r="F269" s="7"/>
      <c r="G269" s="7"/>
      <c r="H269" s="7"/>
      <c r="I269" s="7"/>
      <c r="J269" s="7"/>
      <c r="K269" s="7"/>
      <c r="L269" s="7"/>
      <c r="M269" s="7"/>
      <c r="N269" s="7"/>
      <c r="O269" s="7"/>
      <c r="P269" s="7"/>
      <c r="Q269" s="7"/>
      <c r="R269" s="7"/>
      <c r="S269" s="7"/>
      <c r="T269" s="7"/>
      <c r="U269" s="7"/>
      <c r="V269" s="7"/>
      <c r="W269" s="7"/>
    </row>
    <row r="270" spans="1:23" x14ac:dyDescent="0.3">
      <c r="A270" s="5"/>
      <c r="B270" s="7"/>
      <c r="C270" s="7"/>
      <c r="D270" s="7"/>
      <c r="E270" s="7"/>
      <c r="F270" s="7"/>
      <c r="G270" s="7"/>
      <c r="H270" s="7"/>
      <c r="I270" s="7"/>
      <c r="J270" s="7"/>
      <c r="K270" s="7"/>
      <c r="L270" s="7"/>
      <c r="M270" s="7"/>
      <c r="N270" s="7"/>
      <c r="O270" s="7"/>
      <c r="P270" s="7"/>
      <c r="Q270" s="7"/>
      <c r="R270" s="7"/>
      <c r="S270" s="7"/>
      <c r="T270" s="7"/>
      <c r="U270" s="7"/>
      <c r="V270" s="7"/>
      <c r="W270" s="7"/>
    </row>
    <row r="271" spans="1:23" x14ac:dyDescent="0.3">
      <c r="A271" s="5"/>
      <c r="B271" s="7"/>
      <c r="C271" s="7"/>
      <c r="D271" s="7"/>
      <c r="E271" s="7"/>
      <c r="F271" s="7"/>
      <c r="G271" s="7"/>
      <c r="H271" s="7"/>
      <c r="I271" s="7"/>
      <c r="J271" s="7"/>
      <c r="K271" s="7"/>
      <c r="L271" s="7"/>
      <c r="M271" s="7"/>
      <c r="N271" s="7"/>
      <c r="O271" s="7"/>
      <c r="P271" s="7"/>
      <c r="Q271" s="7"/>
      <c r="R271" s="7"/>
      <c r="S271" s="7"/>
      <c r="T271" s="7"/>
      <c r="U271" s="7"/>
      <c r="V271" s="7"/>
      <c r="W271" s="7"/>
    </row>
    <row r="272" spans="1:23" x14ac:dyDescent="0.3">
      <c r="A272" s="5"/>
      <c r="B272" s="7"/>
      <c r="C272" s="7"/>
      <c r="D272" s="7"/>
      <c r="E272" s="7"/>
      <c r="F272" s="7"/>
      <c r="G272" s="7"/>
      <c r="H272" s="7"/>
      <c r="I272" s="7"/>
      <c r="J272" s="7"/>
      <c r="K272" s="7"/>
      <c r="L272" s="7"/>
      <c r="M272" s="7"/>
      <c r="N272" s="7"/>
      <c r="O272" s="7"/>
      <c r="P272" s="7"/>
      <c r="Q272" s="7"/>
      <c r="R272" s="7"/>
      <c r="S272" s="7"/>
      <c r="T272" s="7"/>
      <c r="U272" s="7"/>
      <c r="V272" s="7"/>
      <c r="W272" s="7"/>
    </row>
    <row r="273" spans="1:23" x14ac:dyDescent="0.3">
      <c r="A273" s="5"/>
      <c r="B273" s="7"/>
      <c r="C273" s="7"/>
      <c r="D273" s="7"/>
      <c r="E273" s="7"/>
      <c r="F273" s="7"/>
      <c r="G273" s="7"/>
      <c r="H273" s="7"/>
      <c r="I273" s="7"/>
      <c r="J273" s="7"/>
      <c r="K273" s="7"/>
      <c r="L273" s="7"/>
      <c r="M273" s="7"/>
      <c r="N273" s="7"/>
      <c r="O273" s="7"/>
      <c r="P273" s="7"/>
      <c r="Q273" s="7"/>
      <c r="R273" s="7"/>
      <c r="S273" s="7"/>
      <c r="T273" s="7"/>
      <c r="U273" s="7"/>
      <c r="V273" s="7"/>
      <c r="W273" s="7"/>
    </row>
    <row r="274" spans="1:23" x14ac:dyDescent="0.3">
      <c r="A274" s="5"/>
      <c r="B274" s="7"/>
      <c r="C274" s="7"/>
      <c r="D274" s="7"/>
      <c r="E274" s="7"/>
      <c r="F274" s="7"/>
      <c r="G274" s="7"/>
      <c r="H274" s="7"/>
      <c r="I274" s="7"/>
      <c r="J274" s="7"/>
      <c r="K274" s="7"/>
      <c r="L274" s="7"/>
      <c r="M274" s="7"/>
      <c r="N274" s="7"/>
      <c r="O274" s="7"/>
      <c r="P274" s="7"/>
      <c r="Q274" s="7"/>
      <c r="R274" s="7"/>
      <c r="S274" s="7"/>
      <c r="T274" s="7"/>
      <c r="U274" s="7"/>
      <c r="V274" s="7"/>
      <c r="W274" s="7"/>
    </row>
    <row r="275" spans="1:23" x14ac:dyDescent="0.3">
      <c r="A275" s="5"/>
      <c r="B275" s="7"/>
      <c r="C275" s="7"/>
      <c r="D275" s="7"/>
      <c r="E275" s="7"/>
      <c r="F275" s="7"/>
      <c r="G275" s="7"/>
      <c r="H275" s="7"/>
      <c r="I275" s="7"/>
      <c r="J275" s="7"/>
      <c r="K275" s="7"/>
      <c r="L275" s="7"/>
      <c r="M275" s="7"/>
      <c r="N275" s="7"/>
      <c r="O275" s="7"/>
      <c r="P275" s="7"/>
      <c r="Q275" s="7"/>
      <c r="R275" s="7"/>
      <c r="S275" s="7"/>
      <c r="T275" s="7"/>
      <c r="U275" s="7"/>
      <c r="V275" s="7"/>
      <c r="W275" s="7"/>
    </row>
    <row r="276" spans="1:23" x14ac:dyDescent="0.3">
      <c r="A276" s="5"/>
      <c r="B276" s="7"/>
      <c r="C276" s="7"/>
      <c r="D276" s="7"/>
      <c r="E276" s="7"/>
      <c r="F276" s="7"/>
      <c r="G276" s="7"/>
      <c r="H276" s="7"/>
      <c r="I276" s="7"/>
      <c r="J276" s="7"/>
      <c r="K276" s="7"/>
      <c r="L276" s="7"/>
      <c r="M276" s="7"/>
      <c r="N276" s="7"/>
      <c r="O276" s="7"/>
      <c r="P276" s="7"/>
      <c r="Q276" s="7"/>
      <c r="R276" s="7"/>
      <c r="S276" s="7"/>
      <c r="T276" s="7"/>
      <c r="U276" s="7"/>
      <c r="V276" s="7"/>
      <c r="W276" s="7"/>
    </row>
    <row r="277" spans="1:23" x14ac:dyDescent="0.3">
      <c r="A277" s="5"/>
      <c r="B277" s="7"/>
      <c r="C277" s="7"/>
      <c r="D277" s="7"/>
      <c r="E277" s="7"/>
      <c r="F277" s="7"/>
      <c r="G277" s="7"/>
      <c r="H277" s="7"/>
      <c r="I277" s="7"/>
      <c r="J277" s="7"/>
      <c r="K277" s="7"/>
      <c r="L277" s="7"/>
      <c r="M277" s="7"/>
      <c r="N277" s="7"/>
      <c r="O277" s="7"/>
      <c r="P277" s="7"/>
      <c r="Q277" s="7"/>
      <c r="R277" s="7"/>
      <c r="S277" s="7"/>
      <c r="T277" s="7"/>
      <c r="U277" s="7"/>
      <c r="V277" s="7"/>
      <c r="W277" s="7"/>
    </row>
    <row r="278" spans="1:23" x14ac:dyDescent="0.3">
      <c r="A278" s="5"/>
      <c r="B278" s="7"/>
      <c r="C278" s="7"/>
      <c r="D278" s="7"/>
      <c r="E278" s="7"/>
      <c r="F278" s="7"/>
      <c r="G278" s="7"/>
      <c r="H278" s="7"/>
      <c r="I278" s="7"/>
      <c r="J278" s="7"/>
      <c r="K278" s="7"/>
      <c r="L278" s="7"/>
      <c r="M278" s="7"/>
      <c r="N278" s="7"/>
      <c r="O278" s="7"/>
      <c r="P278" s="7"/>
      <c r="Q278" s="7"/>
      <c r="R278" s="7"/>
      <c r="S278" s="7"/>
      <c r="T278" s="7"/>
      <c r="U278" s="7"/>
      <c r="V278" s="7"/>
      <c r="W278" s="7"/>
    </row>
    <row r="279" spans="1:23" x14ac:dyDescent="0.3">
      <c r="A279" s="5"/>
      <c r="B279" s="7"/>
      <c r="C279" s="7"/>
      <c r="D279" s="7"/>
      <c r="E279" s="7"/>
      <c r="F279" s="7"/>
      <c r="G279" s="7"/>
      <c r="H279" s="7"/>
      <c r="I279" s="7"/>
      <c r="J279" s="7"/>
      <c r="K279" s="7"/>
      <c r="L279" s="7"/>
      <c r="M279" s="7"/>
      <c r="N279" s="7"/>
      <c r="O279" s="7"/>
      <c r="P279" s="7"/>
      <c r="Q279" s="7"/>
      <c r="R279" s="7"/>
      <c r="S279" s="7"/>
      <c r="T279" s="7"/>
      <c r="U279" s="7"/>
      <c r="V279" s="7"/>
      <c r="W279" s="7"/>
    </row>
    <row r="280" spans="1:23" x14ac:dyDescent="0.3">
      <c r="A280" s="5"/>
      <c r="B280" s="7"/>
      <c r="C280" s="7"/>
      <c r="D280" s="7"/>
      <c r="E280" s="7"/>
      <c r="F280" s="7"/>
      <c r="G280" s="7"/>
      <c r="H280" s="7"/>
      <c r="I280" s="7"/>
      <c r="J280" s="7"/>
      <c r="K280" s="7"/>
      <c r="L280" s="7"/>
      <c r="M280" s="7"/>
      <c r="N280" s="7"/>
      <c r="O280" s="7"/>
      <c r="P280" s="7"/>
      <c r="Q280" s="7"/>
      <c r="R280" s="7"/>
      <c r="S280" s="7"/>
      <c r="T280" s="7"/>
      <c r="U280" s="7"/>
      <c r="V280" s="7"/>
      <c r="W280" s="7"/>
    </row>
    <row r="281" spans="1:23" x14ac:dyDescent="0.3">
      <c r="A281" s="5"/>
      <c r="B281" s="7"/>
      <c r="C281" s="7"/>
      <c r="D281" s="7"/>
      <c r="E281" s="7"/>
      <c r="F281" s="7"/>
      <c r="G281" s="7"/>
      <c r="H281" s="7"/>
      <c r="I281" s="7"/>
      <c r="J281" s="7"/>
      <c r="K281" s="7"/>
      <c r="L281" s="7"/>
      <c r="M281" s="7"/>
      <c r="N281" s="7"/>
      <c r="O281" s="7"/>
      <c r="P281" s="7"/>
      <c r="Q281" s="7"/>
      <c r="R281" s="7"/>
      <c r="S281" s="7"/>
      <c r="T281" s="7"/>
      <c r="U281" s="7"/>
      <c r="V281" s="7"/>
      <c r="W281" s="7"/>
    </row>
    <row r="282" spans="1:23" x14ac:dyDescent="0.3">
      <c r="A282" s="5"/>
      <c r="B282" s="7"/>
      <c r="C282" s="7"/>
      <c r="D282" s="7"/>
      <c r="E282" s="7"/>
      <c r="F282" s="7"/>
      <c r="G282" s="7"/>
      <c r="H282" s="7"/>
      <c r="I282" s="7"/>
      <c r="J282" s="7"/>
      <c r="K282" s="7"/>
      <c r="L282" s="7"/>
      <c r="M282" s="7"/>
      <c r="N282" s="7"/>
      <c r="O282" s="7"/>
      <c r="P282" s="7"/>
      <c r="Q282" s="7"/>
      <c r="R282" s="7"/>
      <c r="S282" s="7"/>
      <c r="T282" s="7"/>
      <c r="U282" s="7"/>
      <c r="V282" s="7"/>
      <c r="W282" s="7"/>
    </row>
    <row r="283" spans="1:23" x14ac:dyDescent="0.3">
      <c r="A283" s="5"/>
      <c r="B283" s="7"/>
      <c r="C283" s="7"/>
      <c r="D283" s="7"/>
      <c r="E283" s="7"/>
      <c r="F283" s="7"/>
      <c r="G283" s="7"/>
      <c r="H283" s="7"/>
      <c r="I283" s="7"/>
      <c r="J283" s="7"/>
      <c r="K283" s="7"/>
      <c r="L283" s="7"/>
      <c r="M283" s="7"/>
      <c r="N283" s="7"/>
      <c r="O283" s="7"/>
      <c r="P283" s="7"/>
      <c r="Q283" s="7"/>
      <c r="R283" s="7"/>
      <c r="S283" s="7"/>
      <c r="T283" s="7"/>
      <c r="U283" s="7"/>
      <c r="V283" s="7"/>
      <c r="W283" s="7"/>
    </row>
    <row r="284" spans="1:23" x14ac:dyDescent="0.3">
      <c r="A284" s="5"/>
      <c r="B284" s="7"/>
      <c r="C284" s="7"/>
      <c r="D284" s="7"/>
      <c r="E284" s="7"/>
      <c r="F284" s="7"/>
      <c r="G284" s="7"/>
      <c r="H284" s="7"/>
      <c r="I284" s="7"/>
      <c r="J284" s="7"/>
      <c r="K284" s="7"/>
      <c r="L284" s="7"/>
      <c r="M284" s="7"/>
      <c r="N284" s="7"/>
      <c r="O284" s="7"/>
      <c r="P284" s="7"/>
      <c r="Q284" s="7"/>
      <c r="R284" s="7"/>
      <c r="S284" s="7"/>
      <c r="T284" s="7"/>
      <c r="U284" s="7"/>
      <c r="V284" s="7"/>
      <c r="W284" s="7"/>
    </row>
    <row r="285" spans="1:23" x14ac:dyDescent="0.3">
      <c r="A285" s="5"/>
      <c r="B285" s="7"/>
      <c r="C285" s="7"/>
      <c r="D285" s="7"/>
      <c r="E285" s="7"/>
      <c r="F285" s="7"/>
      <c r="G285" s="7"/>
      <c r="H285" s="7"/>
      <c r="I285" s="7"/>
      <c r="J285" s="7"/>
      <c r="K285" s="7"/>
      <c r="L285" s="7"/>
      <c r="M285" s="7"/>
      <c r="N285" s="7"/>
      <c r="O285" s="7"/>
      <c r="P285" s="7"/>
      <c r="Q285" s="7"/>
      <c r="R285" s="7"/>
      <c r="S285" s="7"/>
      <c r="T285" s="7"/>
      <c r="U285" s="7"/>
      <c r="V285" s="7"/>
      <c r="W285" s="7"/>
    </row>
    <row r="286" spans="1:23" x14ac:dyDescent="0.3">
      <c r="A286" s="5"/>
      <c r="B286" s="7"/>
      <c r="C286" s="7"/>
      <c r="D286" s="7"/>
      <c r="E286" s="7"/>
      <c r="F286" s="7"/>
      <c r="G286" s="7"/>
      <c r="H286" s="7"/>
      <c r="I286" s="7"/>
      <c r="J286" s="7"/>
      <c r="K286" s="7"/>
      <c r="L286" s="7"/>
      <c r="M286" s="7"/>
      <c r="N286" s="7"/>
      <c r="O286" s="7"/>
      <c r="P286" s="7"/>
      <c r="Q286" s="7"/>
      <c r="R286" s="7"/>
      <c r="S286" s="7"/>
      <c r="T286" s="7"/>
      <c r="U286" s="7"/>
      <c r="V286" s="7"/>
      <c r="W286" s="7"/>
    </row>
    <row r="287" spans="1:23" x14ac:dyDescent="0.3">
      <c r="A287" s="5"/>
      <c r="B287" s="7"/>
      <c r="C287" s="7"/>
      <c r="D287" s="7"/>
      <c r="E287" s="7"/>
      <c r="F287" s="7"/>
      <c r="G287" s="7"/>
      <c r="H287" s="7"/>
      <c r="I287" s="7"/>
      <c r="J287" s="7"/>
      <c r="K287" s="7"/>
      <c r="L287" s="7"/>
      <c r="M287" s="7"/>
      <c r="N287" s="7"/>
      <c r="O287" s="7"/>
      <c r="P287" s="7"/>
      <c r="Q287" s="7"/>
      <c r="R287" s="7"/>
      <c r="S287" s="7"/>
      <c r="T287" s="7"/>
      <c r="U287" s="7"/>
      <c r="V287" s="7"/>
      <c r="W287" s="7"/>
    </row>
    <row r="288" spans="1:23" x14ac:dyDescent="0.3">
      <c r="A288" s="5"/>
      <c r="B288" s="7"/>
      <c r="C288" s="7"/>
      <c r="D288" s="7"/>
      <c r="E288" s="7"/>
      <c r="F288" s="7"/>
      <c r="G288" s="7"/>
      <c r="H288" s="7"/>
      <c r="I288" s="7"/>
      <c r="J288" s="7"/>
      <c r="K288" s="7"/>
      <c r="L288" s="7"/>
      <c r="M288" s="7"/>
      <c r="N288" s="7"/>
      <c r="O288" s="7"/>
      <c r="P288" s="7"/>
      <c r="Q288" s="7"/>
      <c r="R288" s="7"/>
      <c r="S288" s="7"/>
      <c r="T288" s="7"/>
      <c r="U288" s="7"/>
      <c r="V288" s="7"/>
      <c r="W288" s="7"/>
    </row>
    <row r="289" spans="1:23" x14ac:dyDescent="0.3">
      <c r="A289" s="5"/>
      <c r="B289" s="7"/>
      <c r="C289" s="7"/>
      <c r="D289" s="7"/>
      <c r="E289" s="7"/>
      <c r="F289" s="7"/>
      <c r="G289" s="7"/>
      <c r="H289" s="7"/>
      <c r="I289" s="7"/>
      <c r="J289" s="7"/>
      <c r="K289" s="7"/>
      <c r="L289" s="7"/>
      <c r="M289" s="7"/>
      <c r="N289" s="7"/>
      <c r="O289" s="7"/>
      <c r="P289" s="7"/>
      <c r="Q289" s="7"/>
      <c r="R289" s="7"/>
      <c r="S289" s="7"/>
      <c r="T289" s="7"/>
      <c r="U289" s="7"/>
      <c r="V289" s="7"/>
      <c r="W289" s="7"/>
    </row>
    <row r="290" spans="1:23" x14ac:dyDescent="0.3">
      <c r="A290" s="5"/>
      <c r="B290" s="7"/>
      <c r="C290" s="7"/>
      <c r="D290" s="7"/>
      <c r="E290" s="7"/>
      <c r="F290" s="7"/>
      <c r="G290" s="7"/>
      <c r="H290" s="7"/>
      <c r="I290" s="7"/>
      <c r="J290" s="7"/>
      <c r="K290" s="7"/>
      <c r="L290" s="7"/>
      <c r="M290" s="7"/>
      <c r="N290" s="7"/>
      <c r="O290" s="7"/>
      <c r="P290" s="7"/>
      <c r="Q290" s="7"/>
      <c r="R290" s="7"/>
      <c r="S290" s="7"/>
      <c r="T290" s="7"/>
      <c r="U290" s="7"/>
      <c r="V290" s="7"/>
      <c r="W290" s="7"/>
    </row>
    <row r="291" spans="1:23" x14ac:dyDescent="0.3">
      <c r="A291" s="5"/>
      <c r="B291" s="7"/>
      <c r="C291" s="7"/>
      <c r="D291" s="7"/>
      <c r="E291" s="7"/>
      <c r="F291" s="7"/>
      <c r="G291" s="7"/>
      <c r="H291" s="7"/>
      <c r="I291" s="7"/>
      <c r="J291" s="7"/>
      <c r="K291" s="7"/>
      <c r="L291" s="7"/>
      <c r="M291" s="7"/>
      <c r="N291" s="7"/>
      <c r="O291" s="7"/>
      <c r="P291" s="7"/>
      <c r="Q291" s="7"/>
      <c r="R291" s="7"/>
      <c r="S291" s="7"/>
      <c r="T291" s="7"/>
      <c r="U291" s="7"/>
      <c r="V291" s="7"/>
      <c r="W291" s="7"/>
    </row>
    <row r="292" spans="1:23" x14ac:dyDescent="0.3">
      <c r="A292" s="5"/>
      <c r="B292" s="7"/>
      <c r="C292" s="7"/>
      <c r="D292" s="7"/>
      <c r="E292" s="7"/>
      <c r="F292" s="7"/>
      <c r="G292" s="7"/>
      <c r="H292" s="7"/>
      <c r="I292" s="7"/>
      <c r="J292" s="7"/>
      <c r="K292" s="7"/>
      <c r="L292" s="7"/>
      <c r="M292" s="7"/>
      <c r="N292" s="7"/>
      <c r="O292" s="7"/>
      <c r="P292" s="7"/>
      <c r="Q292" s="7"/>
      <c r="R292" s="7"/>
      <c r="S292" s="7"/>
      <c r="T292" s="7"/>
      <c r="U292" s="7"/>
      <c r="V292" s="7"/>
      <c r="W292" s="7"/>
    </row>
    <row r="293" spans="1:23" x14ac:dyDescent="0.3">
      <c r="A293" s="5"/>
      <c r="B293" s="7"/>
      <c r="C293" s="7"/>
      <c r="D293" s="7"/>
      <c r="E293" s="7"/>
      <c r="F293" s="7"/>
      <c r="G293" s="7"/>
      <c r="H293" s="7"/>
      <c r="I293" s="7"/>
      <c r="J293" s="7"/>
      <c r="K293" s="7"/>
      <c r="L293" s="7"/>
      <c r="M293" s="7"/>
      <c r="N293" s="7"/>
      <c r="O293" s="7"/>
      <c r="P293" s="7"/>
      <c r="Q293" s="7"/>
      <c r="R293" s="7"/>
      <c r="S293" s="7"/>
      <c r="T293" s="7"/>
      <c r="U293" s="7"/>
      <c r="V293" s="7"/>
      <c r="W293" s="7"/>
    </row>
    <row r="294" spans="1:23" x14ac:dyDescent="0.3">
      <c r="A294" s="5"/>
      <c r="B294" s="7"/>
      <c r="C294" s="7"/>
      <c r="D294" s="7"/>
      <c r="E294" s="7"/>
      <c r="F294" s="7"/>
      <c r="G294" s="7"/>
      <c r="H294" s="7"/>
      <c r="I294" s="7"/>
      <c r="J294" s="7"/>
      <c r="K294" s="7"/>
      <c r="L294" s="7"/>
      <c r="M294" s="7"/>
      <c r="N294" s="7"/>
      <c r="O294" s="7"/>
      <c r="P294" s="7"/>
      <c r="Q294" s="7"/>
      <c r="R294" s="7"/>
      <c r="S294" s="7"/>
      <c r="T294" s="7"/>
      <c r="U294" s="7"/>
      <c r="V294" s="7"/>
      <c r="W294" s="7"/>
    </row>
    <row r="295" spans="1:23" x14ac:dyDescent="0.3">
      <c r="A295" s="5"/>
      <c r="B295" s="7"/>
      <c r="C295" s="7"/>
      <c r="D295" s="7"/>
      <c r="E295" s="7"/>
      <c r="F295" s="7"/>
      <c r="G295" s="7"/>
      <c r="H295" s="7"/>
      <c r="I295" s="7"/>
      <c r="J295" s="7"/>
      <c r="K295" s="7"/>
      <c r="L295" s="7"/>
      <c r="M295" s="7"/>
      <c r="N295" s="7"/>
      <c r="O295" s="7"/>
      <c r="P295" s="7"/>
      <c r="Q295" s="7"/>
      <c r="R295" s="7"/>
      <c r="S295" s="7"/>
      <c r="T295" s="7"/>
      <c r="U295" s="7"/>
      <c r="V295" s="7"/>
      <c r="W295" s="7"/>
    </row>
    <row r="296" spans="1:23" x14ac:dyDescent="0.3">
      <c r="A296" s="5"/>
      <c r="B296" s="7"/>
      <c r="C296" s="7"/>
      <c r="D296" s="7"/>
      <c r="E296" s="7"/>
      <c r="F296" s="7"/>
      <c r="G296" s="7"/>
      <c r="H296" s="7"/>
      <c r="I296" s="7"/>
      <c r="J296" s="7"/>
      <c r="K296" s="7"/>
      <c r="L296" s="7"/>
      <c r="M296" s="7"/>
      <c r="N296" s="7"/>
      <c r="O296" s="7"/>
      <c r="P296" s="7"/>
      <c r="Q296" s="7"/>
      <c r="R296" s="7"/>
      <c r="S296" s="7"/>
      <c r="T296" s="7"/>
      <c r="U296" s="7"/>
      <c r="V296" s="7"/>
      <c r="W296" s="7"/>
    </row>
    <row r="297" spans="1:23" x14ac:dyDescent="0.3">
      <c r="A297" s="5"/>
      <c r="B297" s="7"/>
      <c r="C297" s="7"/>
      <c r="D297" s="7"/>
      <c r="E297" s="7"/>
      <c r="F297" s="7"/>
      <c r="G297" s="7"/>
      <c r="H297" s="7"/>
      <c r="I297" s="7"/>
      <c r="J297" s="7"/>
      <c r="K297" s="7"/>
      <c r="L297" s="7"/>
      <c r="M297" s="7"/>
      <c r="N297" s="7"/>
      <c r="O297" s="7"/>
      <c r="P297" s="7"/>
      <c r="Q297" s="7"/>
      <c r="R297" s="7"/>
      <c r="S297" s="7"/>
      <c r="T297" s="7"/>
      <c r="U297" s="7"/>
      <c r="V297" s="7"/>
      <c r="W297" s="7"/>
    </row>
    <row r="298" spans="1:23" x14ac:dyDescent="0.3">
      <c r="A298" s="5"/>
      <c r="B298" s="7"/>
      <c r="C298" s="7"/>
      <c r="D298" s="7"/>
      <c r="E298" s="7"/>
      <c r="F298" s="7"/>
      <c r="G298" s="7"/>
      <c r="H298" s="7"/>
      <c r="I298" s="7"/>
      <c r="J298" s="7"/>
      <c r="K298" s="7"/>
      <c r="L298" s="7"/>
      <c r="M298" s="7"/>
      <c r="N298" s="7"/>
      <c r="O298" s="7"/>
      <c r="P298" s="7"/>
      <c r="Q298" s="7"/>
      <c r="R298" s="7"/>
      <c r="S298" s="7"/>
      <c r="T298" s="7"/>
      <c r="U298" s="7"/>
      <c r="V298" s="7"/>
      <c r="W298" s="7"/>
    </row>
    <row r="299" spans="1:23" x14ac:dyDescent="0.3">
      <c r="A299" s="5"/>
      <c r="B299" s="7"/>
      <c r="C299" s="7"/>
      <c r="D299" s="7"/>
      <c r="E299" s="7"/>
      <c r="F299" s="7"/>
      <c r="G299" s="7"/>
      <c r="H299" s="7"/>
      <c r="I299" s="7"/>
      <c r="J299" s="7"/>
      <c r="K299" s="7"/>
      <c r="L299" s="7"/>
      <c r="M299" s="7"/>
      <c r="N299" s="7"/>
      <c r="O299" s="7"/>
      <c r="P299" s="7"/>
      <c r="Q299" s="7"/>
      <c r="R299" s="7"/>
      <c r="S299" s="7"/>
      <c r="T299" s="7"/>
      <c r="U299" s="7"/>
      <c r="V299" s="7"/>
      <c r="W299" s="7"/>
    </row>
    <row r="300" spans="1:23" x14ac:dyDescent="0.3">
      <c r="A300" s="5"/>
      <c r="B300" s="7"/>
      <c r="C300" s="7"/>
      <c r="D300" s="7"/>
      <c r="E300" s="7"/>
      <c r="F300" s="7"/>
      <c r="G300" s="7"/>
      <c r="H300" s="7"/>
      <c r="I300" s="7"/>
      <c r="J300" s="7"/>
      <c r="K300" s="7"/>
      <c r="L300" s="7"/>
      <c r="M300" s="7"/>
      <c r="N300" s="7"/>
      <c r="O300" s="7"/>
      <c r="P300" s="7"/>
      <c r="Q300" s="7"/>
      <c r="R300" s="7"/>
      <c r="S300" s="7"/>
      <c r="T300" s="7"/>
      <c r="U300" s="7"/>
      <c r="V300" s="7"/>
      <c r="W300" s="7"/>
    </row>
    <row r="301" spans="1:23" x14ac:dyDescent="0.3">
      <c r="A301" s="5"/>
      <c r="B301" s="7"/>
      <c r="C301" s="7"/>
      <c r="D301" s="7"/>
      <c r="E301" s="7"/>
      <c r="F301" s="7"/>
      <c r="G301" s="7"/>
      <c r="H301" s="7"/>
      <c r="I301" s="7"/>
      <c r="J301" s="7"/>
      <c r="K301" s="7"/>
      <c r="L301" s="7"/>
      <c r="M301" s="7"/>
      <c r="N301" s="7"/>
      <c r="O301" s="7"/>
      <c r="P301" s="7"/>
      <c r="Q301" s="7"/>
      <c r="R301" s="7"/>
      <c r="S301" s="7"/>
      <c r="T301" s="7"/>
      <c r="U301" s="7"/>
      <c r="V301" s="7"/>
      <c r="W301" s="7"/>
    </row>
    <row r="302" spans="1:23" x14ac:dyDescent="0.3">
      <c r="A302" s="5"/>
      <c r="B302" s="7"/>
      <c r="C302" s="7"/>
      <c r="D302" s="7"/>
      <c r="E302" s="7"/>
      <c r="F302" s="7"/>
      <c r="G302" s="7"/>
      <c r="H302" s="7"/>
      <c r="I302" s="7"/>
      <c r="J302" s="7"/>
      <c r="K302" s="7"/>
      <c r="L302" s="7"/>
      <c r="M302" s="7"/>
      <c r="N302" s="7"/>
      <c r="O302" s="7"/>
      <c r="P302" s="7"/>
      <c r="Q302" s="7"/>
      <c r="R302" s="7"/>
      <c r="S302" s="7"/>
      <c r="T302" s="7"/>
      <c r="U302" s="7"/>
      <c r="V302" s="7"/>
      <c r="W302" s="7"/>
    </row>
    <row r="303" spans="1:23" x14ac:dyDescent="0.3">
      <c r="A303" s="5"/>
      <c r="B303" s="7"/>
      <c r="C303" s="7"/>
      <c r="D303" s="7"/>
      <c r="E303" s="7"/>
      <c r="F303" s="7"/>
      <c r="G303" s="7"/>
      <c r="H303" s="7"/>
      <c r="I303" s="7"/>
      <c r="J303" s="7"/>
      <c r="K303" s="7"/>
      <c r="L303" s="7"/>
      <c r="M303" s="7"/>
      <c r="N303" s="7"/>
      <c r="O303" s="7"/>
      <c r="P303" s="7"/>
      <c r="Q303" s="7"/>
      <c r="R303" s="7"/>
      <c r="S303" s="7"/>
      <c r="T303" s="7"/>
      <c r="U303" s="7"/>
      <c r="V303" s="7"/>
      <c r="W303" s="7"/>
    </row>
    <row r="304" spans="1:23" x14ac:dyDescent="0.3">
      <c r="A304" s="5"/>
      <c r="B304" s="7"/>
      <c r="C304" s="7"/>
      <c r="D304" s="7"/>
      <c r="E304" s="7"/>
      <c r="F304" s="7"/>
      <c r="G304" s="7"/>
      <c r="H304" s="7"/>
      <c r="I304" s="7"/>
      <c r="J304" s="7"/>
      <c r="K304" s="7"/>
      <c r="L304" s="7"/>
      <c r="M304" s="7"/>
      <c r="N304" s="7"/>
      <c r="O304" s="7"/>
      <c r="P304" s="7"/>
      <c r="Q304" s="7"/>
      <c r="R304" s="7"/>
      <c r="S304" s="7"/>
      <c r="T304" s="7"/>
      <c r="U304" s="7"/>
      <c r="V304" s="7"/>
      <c r="W304" s="7"/>
    </row>
    <row r="305" spans="1:23" x14ac:dyDescent="0.3">
      <c r="A305" s="5"/>
      <c r="B305" s="7"/>
      <c r="C305" s="7"/>
      <c r="D305" s="7"/>
      <c r="E305" s="7"/>
      <c r="F305" s="7"/>
      <c r="G305" s="7"/>
      <c r="H305" s="7"/>
      <c r="I305" s="7"/>
      <c r="J305" s="7"/>
      <c r="K305" s="7"/>
      <c r="L305" s="7"/>
      <c r="M305" s="7"/>
      <c r="N305" s="7"/>
      <c r="O305" s="7"/>
      <c r="P305" s="7"/>
      <c r="Q305" s="7"/>
      <c r="R305" s="7"/>
      <c r="S305" s="7"/>
      <c r="T305" s="7"/>
      <c r="U305" s="7"/>
      <c r="V305" s="7"/>
      <c r="W305" s="7"/>
    </row>
    <row r="306" spans="1:23" x14ac:dyDescent="0.3">
      <c r="A306" s="5"/>
      <c r="B306" s="7"/>
      <c r="C306" s="7"/>
      <c r="D306" s="7"/>
      <c r="E306" s="7"/>
      <c r="F306" s="7"/>
      <c r="G306" s="7"/>
      <c r="H306" s="7"/>
      <c r="I306" s="7"/>
      <c r="J306" s="7"/>
      <c r="K306" s="7"/>
      <c r="L306" s="7"/>
      <c r="M306" s="7"/>
      <c r="N306" s="7"/>
      <c r="O306" s="7"/>
      <c r="P306" s="7"/>
      <c r="Q306" s="7"/>
      <c r="R306" s="7"/>
      <c r="S306" s="7"/>
      <c r="T306" s="7"/>
      <c r="U306" s="7"/>
      <c r="V306" s="7"/>
      <c r="W306" s="7"/>
    </row>
    <row r="307" spans="1:23" x14ac:dyDescent="0.3">
      <c r="A307" s="5"/>
      <c r="B307" s="7"/>
      <c r="C307" s="7"/>
      <c r="D307" s="7"/>
      <c r="E307" s="7"/>
      <c r="F307" s="7"/>
      <c r="G307" s="7"/>
      <c r="H307" s="7"/>
      <c r="I307" s="7"/>
      <c r="J307" s="7"/>
      <c r="K307" s="7"/>
      <c r="L307" s="7"/>
      <c r="M307" s="7"/>
      <c r="N307" s="7"/>
      <c r="O307" s="7"/>
      <c r="P307" s="7"/>
      <c r="Q307" s="7"/>
      <c r="R307" s="7"/>
      <c r="S307" s="7"/>
      <c r="T307" s="7"/>
      <c r="U307" s="7"/>
      <c r="V307" s="7"/>
      <c r="W307" s="7"/>
    </row>
    <row r="308" spans="1:23" x14ac:dyDescent="0.3">
      <c r="A308" s="5"/>
      <c r="B308" s="7"/>
      <c r="C308" s="7"/>
      <c r="D308" s="7"/>
      <c r="E308" s="7"/>
      <c r="F308" s="7"/>
      <c r="G308" s="7"/>
      <c r="H308" s="7"/>
      <c r="I308" s="7"/>
      <c r="J308" s="7"/>
      <c r="K308" s="7"/>
      <c r="L308" s="7"/>
      <c r="M308" s="7"/>
      <c r="N308" s="7"/>
      <c r="O308" s="7"/>
      <c r="P308" s="7"/>
      <c r="Q308" s="7"/>
      <c r="R308" s="7"/>
      <c r="S308" s="7"/>
      <c r="T308" s="7"/>
      <c r="U308" s="7"/>
      <c r="V308" s="7"/>
      <c r="W308" s="7"/>
    </row>
    <row r="309" spans="1:23" x14ac:dyDescent="0.3">
      <c r="A309" s="5"/>
      <c r="B309" s="7"/>
      <c r="C309" s="7"/>
      <c r="D309" s="7"/>
      <c r="E309" s="7"/>
      <c r="F309" s="7"/>
      <c r="G309" s="7"/>
      <c r="H309" s="7"/>
      <c r="I309" s="7"/>
      <c r="J309" s="7"/>
      <c r="K309" s="7"/>
      <c r="L309" s="7"/>
      <c r="M309" s="7"/>
      <c r="N309" s="7"/>
      <c r="O309" s="7"/>
      <c r="P309" s="7"/>
      <c r="Q309" s="7"/>
      <c r="R309" s="7"/>
      <c r="S309" s="7"/>
      <c r="T309" s="7"/>
      <c r="U309" s="7"/>
      <c r="V309" s="7"/>
      <c r="W309" s="7"/>
    </row>
    <row r="310" spans="1:23" x14ac:dyDescent="0.3">
      <c r="A310" s="5"/>
      <c r="B310" s="7"/>
      <c r="C310" s="7"/>
      <c r="D310" s="7"/>
      <c r="E310" s="7"/>
      <c r="F310" s="7"/>
      <c r="G310" s="7"/>
      <c r="H310" s="7"/>
      <c r="I310" s="7"/>
      <c r="J310" s="7"/>
      <c r="K310" s="7"/>
      <c r="L310" s="7"/>
      <c r="M310" s="7"/>
      <c r="N310" s="7"/>
      <c r="O310" s="7"/>
      <c r="P310" s="7"/>
      <c r="Q310" s="7"/>
      <c r="R310" s="7"/>
      <c r="S310" s="7"/>
      <c r="T310" s="7"/>
      <c r="U310" s="7"/>
      <c r="V310" s="7"/>
      <c r="W310" s="7"/>
    </row>
    <row r="311" spans="1:23" x14ac:dyDescent="0.3">
      <c r="A311" s="5"/>
      <c r="B311" s="7"/>
      <c r="C311" s="7"/>
      <c r="D311" s="7"/>
      <c r="E311" s="7"/>
      <c r="F311" s="7"/>
      <c r="G311" s="7"/>
      <c r="H311" s="7"/>
      <c r="I311" s="7"/>
      <c r="J311" s="7"/>
      <c r="K311" s="7"/>
      <c r="L311" s="7"/>
      <c r="M311" s="7"/>
      <c r="N311" s="7"/>
      <c r="O311" s="7"/>
      <c r="P311" s="7"/>
      <c r="Q311" s="7"/>
      <c r="R311" s="7"/>
      <c r="S311" s="7"/>
      <c r="T311" s="7"/>
      <c r="U311" s="7"/>
      <c r="V311" s="7"/>
      <c r="W311" s="7"/>
    </row>
    <row r="312" spans="1:23" x14ac:dyDescent="0.3">
      <c r="A312" s="5"/>
      <c r="B312" s="7"/>
      <c r="C312" s="7"/>
      <c r="D312" s="7"/>
      <c r="E312" s="7"/>
      <c r="F312" s="7"/>
      <c r="G312" s="7"/>
      <c r="H312" s="7"/>
      <c r="I312" s="7"/>
      <c r="J312" s="7"/>
      <c r="K312" s="7"/>
      <c r="L312" s="7"/>
      <c r="M312" s="7"/>
      <c r="N312" s="7"/>
      <c r="O312" s="7"/>
      <c r="P312" s="7"/>
      <c r="Q312" s="7"/>
      <c r="R312" s="7"/>
      <c r="S312" s="7"/>
      <c r="T312" s="7"/>
      <c r="U312" s="7"/>
      <c r="V312" s="7"/>
      <c r="W312" s="7"/>
    </row>
    <row r="313" spans="1:23" x14ac:dyDescent="0.3">
      <c r="A313" s="5"/>
      <c r="B313" s="7"/>
      <c r="C313" s="7"/>
      <c r="D313" s="7"/>
      <c r="E313" s="7"/>
      <c r="F313" s="7"/>
      <c r="G313" s="7"/>
      <c r="H313" s="7"/>
      <c r="I313" s="7"/>
      <c r="J313" s="7"/>
      <c r="K313" s="7"/>
      <c r="L313" s="7"/>
      <c r="M313" s="7"/>
      <c r="N313" s="7"/>
      <c r="O313" s="7"/>
      <c r="P313" s="7"/>
      <c r="Q313" s="7"/>
      <c r="R313" s="7"/>
      <c r="S313" s="7"/>
      <c r="T313" s="7"/>
      <c r="U313" s="7"/>
      <c r="V313" s="7"/>
      <c r="W313" s="7"/>
    </row>
    <row r="314" spans="1:23" x14ac:dyDescent="0.3">
      <c r="A314" s="5"/>
      <c r="B314" s="7"/>
      <c r="C314" s="7"/>
      <c r="D314" s="7"/>
      <c r="E314" s="7"/>
      <c r="F314" s="7"/>
      <c r="G314" s="7"/>
      <c r="H314" s="7"/>
      <c r="I314" s="7"/>
      <c r="J314" s="7"/>
      <c r="K314" s="7"/>
      <c r="L314" s="7"/>
      <c r="M314" s="7"/>
      <c r="N314" s="7"/>
      <c r="O314" s="7"/>
      <c r="P314" s="7"/>
      <c r="Q314" s="7"/>
      <c r="R314" s="7"/>
      <c r="S314" s="7"/>
      <c r="T314" s="7"/>
      <c r="U314" s="7"/>
      <c r="V314" s="7"/>
      <c r="W314" s="7"/>
    </row>
    <row r="315" spans="1:23" x14ac:dyDescent="0.3">
      <c r="A315" s="5"/>
      <c r="B315" s="7"/>
      <c r="C315" s="7"/>
      <c r="D315" s="7"/>
      <c r="E315" s="7"/>
      <c r="F315" s="7"/>
      <c r="G315" s="7"/>
      <c r="H315" s="7"/>
      <c r="I315" s="7"/>
      <c r="J315" s="7"/>
      <c r="K315" s="7"/>
      <c r="L315" s="7"/>
      <c r="M315" s="7"/>
      <c r="N315" s="7"/>
      <c r="O315" s="7"/>
      <c r="P315" s="7"/>
      <c r="Q315" s="7"/>
      <c r="R315" s="7"/>
      <c r="S315" s="7"/>
      <c r="T315" s="7"/>
      <c r="U315" s="7"/>
      <c r="V315" s="7"/>
      <c r="W315" s="7"/>
    </row>
    <row r="316" spans="1:23" x14ac:dyDescent="0.3">
      <c r="A316" s="5"/>
      <c r="B316" s="7"/>
      <c r="C316" s="7"/>
      <c r="D316" s="7"/>
      <c r="E316" s="7"/>
      <c r="F316" s="7"/>
      <c r="G316" s="7"/>
      <c r="H316" s="7"/>
      <c r="I316" s="7"/>
      <c r="J316" s="7"/>
      <c r="K316" s="7"/>
      <c r="L316" s="7"/>
      <c r="M316" s="7"/>
      <c r="N316" s="7"/>
      <c r="O316" s="7"/>
      <c r="P316" s="7"/>
      <c r="Q316" s="7"/>
      <c r="R316" s="7"/>
      <c r="S316" s="7"/>
      <c r="T316" s="7"/>
      <c r="U316" s="7"/>
      <c r="V316" s="7"/>
      <c r="W316" s="7"/>
    </row>
    <row r="317" spans="1:23" x14ac:dyDescent="0.3">
      <c r="A317" s="5"/>
      <c r="B317" s="7"/>
      <c r="C317" s="7"/>
      <c r="D317" s="7"/>
      <c r="E317" s="7"/>
      <c r="F317" s="7"/>
      <c r="G317" s="7"/>
      <c r="H317" s="7"/>
      <c r="I317" s="7"/>
      <c r="J317" s="7"/>
      <c r="K317" s="7"/>
      <c r="L317" s="7"/>
      <c r="M317" s="7"/>
      <c r="N317" s="7"/>
      <c r="O317" s="7"/>
      <c r="P317" s="7"/>
      <c r="Q317" s="7"/>
      <c r="R317" s="7"/>
      <c r="S317" s="7"/>
      <c r="T317" s="7"/>
      <c r="U317" s="7"/>
      <c r="V317" s="7"/>
      <c r="W317" s="7"/>
    </row>
    <row r="318" spans="1:23" x14ac:dyDescent="0.3">
      <c r="A318" s="5"/>
      <c r="B318" s="7"/>
      <c r="C318" s="7"/>
      <c r="D318" s="7"/>
      <c r="E318" s="7"/>
      <c r="F318" s="7"/>
      <c r="G318" s="7"/>
      <c r="H318" s="7"/>
      <c r="I318" s="7"/>
      <c r="J318" s="7"/>
      <c r="K318" s="7"/>
      <c r="L318" s="7"/>
      <c r="M318" s="7"/>
      <c r="N318" s="7"/>
      <c r="O318" s="7"/>
      <c r="P318" s="7"/>
      <c r="Q318" s="7"/>
      <c r="R318" s="7"/>
      <c r="S318" s="7"/>
      <c r="T318" s="7"/>
      <c r="U318" s="7"/>
      <c r="V318" s="7"/>
      <c r="W318" s="7"/>
    </row>
    <row r="319" spans="1:23" x14ac:dyDescent="0.3">
      <c r="A319" s="5"/>
      <c r="B319" s="7"/>
      <c r="C319" s="7"/>
      <c r="D319" s="7"/>
      <c r="E319" s="7"/>
      <c r="F319" s="7"/>
      <c r="G319" s="7"/>
      <c r="H319" s="7"/>
      <c r="I319" s="7"/>
      <c r="J319" s="7"/>
      <c r="K319" s="7"/>
      <c r="L319" s="7"/>
      <c r="M319" s="7"/>
      <c r="N319" s="7"/>
      <c r="O319" s="7"/>
      <c r="P319" s="7"/>
      <c r="Q319" s="7"/>
      <c r="R319" s="7"/>
      <c r="S319" s="7"/>
      <c r="T319" s="7"/>
      <c r="U319" s="7"/>
      <c r="V319" s="7"/>
      <c r="W319" s="7"/>
    </row>
    <row r="320" spans="1:23" x14ac:dyDescent="0.3">
      <c r="A320" s="5"/>
      <c r="B320" s="7"/>
      <c r="C320" s="7"/>
      <c r="D320" s="7"/>
      <c r="E320" s="7"/>
      <c r="F320" s="7"/>
      <c r="G320" s="7"/>
      <c r="H320" s="7"/>
      <c r="I320" s="7"/>
      <c r="J320" s="7"/>
      <c r="K320" s="7"/>
      <c r="L320" s="7"/>
      <c r="M320" s="7"/>
      <c r="N320" s="7"/>
      <c r="O320" s="7"/>
      <c r="P320" s="7"/>
      <c r="Q320" s="7"/>
      <c r="R320" s="7"/>
      <c r="S320" s="7"/>
      <c r="T320" s="7"/>
      <c r="U320" s="7"/>
      <c r="V320" s="7"/>
      <c r="W320" s="7"/>
    </row>
    <row r="321" spans="1:23" x14ac:dyDescent="0.3">
      <c r="A321" s="5"/>
      <c r="B321" s="7"/>
      <c r="C321" s="7"/>
      <c r="D321" s="7"/>
      <c r="E321" s="7"/>
      <c r="F321" s="7"/>
      <c r="G321" s="7"/>
      <c r="H321" s="7"/>
      <c r="I321" s="7"/>
      <c r="J321" s="7"/>
      <c r="K321" s="7"/>
      <c r="L321" s="7"/>
      <c r="M321" s="7"/>
      <c r="N321" s="7"/>
      <c r="O321" s="7"/>
      <c r="P321" s="7"/>
      <c r="Q321" s="7"/>
      <c r="R321" s="7"/>
      <c r="S321" s="7"/>
      <c r="T321" s="7"/>
      <c r="U321" s="7"/>
      <c r="V321" s="7"/>
      <c r="W321" s="7"/>
    </row>
    <row r="322" spans="1:23" x14ac:dyDescent="0.3">
      <c r="A322" s="5"/>
      <c r="B322" s="7"/>
      <c r="C322" s="7"/>
      <c r="D322" s="7"/>
      <c r="E322" s="7"/>
      <c r="F322" s="7"/>
      <c r="G322" s="7"/>
      <c r="H322" s="7"/>
      <c r="I322" s="7"/>
      <c r="J322" s="7"/>
      <c r="K322" s="7"/>
      <c r="L322" s="7"/>
      <c r="M322" s="7"/>
      <c r="N322" s="7"/>
      <c r="O322" s="7"/>
      <c r="P322" s="7"/>
      <c r="Q322" s="7"/>
      <c r="R322" s="7"/>
      <c r="S322" s="7"/>
      <c r="T322" s="7"/>
      <c r="U322" s="7"/>
      <c r="V322" s="7"/>
      <c r="W322" s="7"/>
    </row>
    <row r="323" spans="1:23" x14ac:dyDescent="0.3">
      <c r="A323" s="5"/>
      <c r="B323" s="7"/>
      <c r="C323" s="7"/>
      <c r="D323" s="7"/>
      <c r="E323" s="7"/>
      <c r="F323" s="7"/>
      <c r="G323" s="7"/>
      <c r="H323" s="7"/>
      <c r="I323" s="7"/>
      <c r="J323" s="7"/>
      <c r="K323" s="7"/>
      <c r="L323" s="7"/>
      <c r="M323" s="7"/>
      <c r="N323" s="7"/>
      <c r="O323" s="7"/>
      <c r="P323" s="7"/>
      <c r="Q323" s="7"/>
      <c r="R323" s="7"/>
      <c r="S323" s="7"/>
      <c r="T323" s="7"/>
      <c r="U323" s="7"/>
      <c r="V323" s="7"/>
      <c r="W323" s="7"/>
    </row>
    <row r="324" spans="1:23" x14ac:dyDescent="0.3">
      <c r="A324" s="5"/>
      <c r="B324" s="7"/>
      <c r="C324" s="7"/>
      <c r="D324" s="7"/>
      <c r="E324" s="7"/>
      <c r="F324" s="7"/>
      <c r="G324" s="7"/>
      <c r="H324" s="7"/>
      <c r="I324" s="7"/>
      <c r="J324" s="7"/>
      <c r="K324" s="7"/>
      <c r="L324" s="7"/>
      <c r="M324" s="7"/>
      <c r="N324" s="7"/>
      <c r="O324" s="7"/>
      <c r="P324" s="7"/>
      <c r="Q324" s="7"/>
      <c r="R324" s="7"/>
      <c r="S324" s="7"/>
      <c r="T324" s="7"/>
      <c r="U324" s="7"/>
      <c r="V324" s="7"/>
      <c r="W324" s="7"/>
    </row>
    <row r="325" spans="1:23" x14ac:dyDescent="0.3">
      <c r="A325" s="5"/>
      <c r="B325" s="7"/>
      <c r="C325" s="7"/>
      <c r="D325" s="7"/>
      <c r="E325" s="7"/>
      <c r="F325" s="7"/>
      <c r="G325" s="7"/>
      <c r="H325" s="7"/>
      <c r="I325" s="7"/>
      <c r="J325" s="7"/>
      <c r="K325" s="7"/>
      <c r="L325" s="7"/>
      <c r="M325" s="7"/>
      <c r="N325" s="7"/>
      <c r="O325" s="7"/>
      <c r="P325" s="7"/>
      <c r="Q325" s="7"/>
      <c r="R325" s="7"/>
      <c r="S325" s="7"/>
      <c r="T325" s="7"/>
      <c r="U325" s="7"/>
      <c r="V325" s="7"/>
      <c r="W325" s="7"/>
    </row>
    <row r="326" spans="1:23" x14ac:dyDescent="0.3">
      <c r="A326" s="5"/>
      <c r="B326" s="7"/>
      <c r="C326" s="7"/>
      <c r="D326" s="7"/>
      <c r="E326" s="7"/>
      <c r="F326" s="7"/>
      <c r="G326" s="7"/>
      <c r="H326" s="7"/>
      <c r="I326" s="7"/>
      <c r="J326" s="7"/>
      <c r="K326" s="7"/>
      <c r="L326" s="7"/>
      <c r="M326" s="7"/>
      <c r="N326" s="7"/>
      <c r="O326" s="7"/>
      <c r="P326" s="7"/>
      <c r="Q326" s="7"/>
      <c r="R326" s="7"/>
      <c r="S326" s="7"/>
      <c r="T326" s="7"/>
      <c r="U326" s="7"/>
      <c r="V326" s="7"/>
      <c r="W326" s="7"/>
    </row>
    <row r="327" spans="1:23" x14ac:dyDescent="0.3">
      <c r="A327" s="5"/>
      <c r="B327" s="7"/>
      <c r="C327" s="7"/>
      <c r="D327" s="7"/>
      <c r="E327" s="7"/>
      <c r="F327" s="7"/>
      <c r="G327" s="7"/>
      <c r="H327" s="7"/>
      <c r="I327" s="7"/>
      <c r="J327" s="7"/>
      <c r="K327" s="7"/>
      <c r="L327" s="7"/>
      <c r="M327" s="7"/>
      <c r="N327" s="7"/>
      <c r="O327" s="7"/>
      <c r="P327" s="7"/>
      <c r="Q327" s="7"/>
      <c r="R327" s="7"/>
      <c r="S327" s="7"/>
      <c r="T327" s="7"/>
      <c r="U327" s="7"/>
      <c r="V327" s="7"/>
      <c r="W327" s="7"/>
    </row>
    <row r="328" spans="1:23" x14ac:dyDescent="0.3">
      <c r="A328" s="5"/>
      <c r="B328" s="7"/>
      <c r="C328" s="7"/>
      <c r="D328" s="7"/>
      <c r="E328" s="7"/>
      <c r="F328" s="7"/>
      <c r="G328" s="7"/>
      <c r="H328" s="7"/>
      <c r="I328" s="7"/>
      <c r="J328" s="7"/>
      <c r="K328" s="7"/>
      <c r="L328" s="7"/>
      <c r="M328" s="7"/>
      <c r="N328" s="7"/>
      <c r="O328" s="7"/>
      <c r="P328" s="7"/>
      <c r="Q328" s="7"/>
      <c r="R328" s="7"/>
      <c r="S328" s="7"/>
      <c r="T328" s="7"/>
      <c r="U328" s="7"/>
      <c r="V328" s="7"/>
      <c r="W328" s="7"/>
    </row>
    <row r="329" spans="1:23" x14ac:dyDescent="0.3">
      <c r="A329" s="5"/>
      <c r="B329" s="7"/>
      <c r="C329" s="7"/>
      <c r="D329" s="7"/>
      <c r="E329" s="7"/>
      <c r="F329" s="7"/>
      <c r="G329" s="7"/>
      <c r="H329" s="7"/>
      <c r="I329" s="7"/>
      <c r="J329" s="7"/>
      <c r="K329" s="7"/>
      <c r="L329" s="7"/>
      <c r="M329" s="7"/>
      <c r="N329" s="7"/>
      <c r="O329" s="7"/>
      <c r="P329" s="7"/>
      <c r="Q329" s="7"/>
      <c r="R329" s="7"/>
      <c r="S329" s="7"/>
      <c r="T329" s="7"/>
      <c r="U329" s="7"/>
      <c r="V329" s="7"/>
      <c r="W329" s="7"/>
    </row>
    <row r="330" spans="1:23" x14ac:dyDescent="0.3">
      <c r="A330" s="5"/>
      <c r="B330" s="7"/>
      <c r="C330" s="7"/>
      <c r="D330" s="7"/>
      <c r="E330" s="7"/>
      <c r="F330" s="7"/>
      <c r="G330" s="7"/>
      <c r="H330" s="7"/>
      <c r="I330" s="7"/>
      <c r="J330" s="7"/>
      <c r="K330" s="7"/>
      <c r="L330" s="7"/>
      <c r="M330" s="7"/>
      <c r="N330" s="7"/>
      <c r="O330" s="7"/>
      <c r="P330" s="7"/>
      <c r="Q330" s="7"/>
      <c r="R330" s="7"/>
      <c r="S330" s="7"/>
      <c r="T330" s="7"/>
      <c r="U330" s="7"/>
      <c r="V330" s="7"/>
      <c r="W330" s="7"/>
    </row>
    <row r="331" spans="1:23" x14ac:dyDescent="0.3">
      <c r="A331" s="5"/>
      <c r="B331" s="7"/>
      <c r="C331" s="7"/>
      <c r="D331" s="7"/>
      <c r="E331" s="7"/>
      <c r="F331" s="7"/>
      <c r="G331" s="7"/>
      <c r="H331" s="7"/>
      <c r="I331" s="7"/>
      <c r="J331" s="7"/>
      <c r="K331" s="7"/>
      <c r="L331" s="7"/>
      <c r="M331" s="7"/>
      <c r="N331" s="7"/>
      <c r="O331" s="7"/>
      <c r="P331" s="7"/>
      <c r="Q331" s="7"/>
      <c r="R331" s="7"/>
      <c r="S331" s="7"/>
      <c r="T331" s="7"/>
      <c r="U331" s="7"/>
      <c r="V331" s="7"/>
      <c r="W331" s="7"/>
    </row>
    <row r="332" spans="1:23" x14ac:dyDescent="0.3">
      <c r="A332" s="5"/>
      <c r="B332" s="7"/>
      <c r="C332" s="7"/>
      <c r="D332" s="7"/>
      <c r="E332" s="7"/>
      <c r="F332" s="7"/>
      <c r="G332" s="7"/>
      <c r="H332" s="7"/>
      <c r="I332" s="7"/>
      <c r="J332" s="7"/>
      <c r="K332" s="7"/>
      <c r="L332" s="7"/>
      <c r="M332" s="7"/>
      <c r="N332" s="7"/>
      <c r="O332" s="7"/>
      <c r="P332" s="7"/>
      <c r="Q332" s="7"/>
      <c r="R332" s="7"/>
      <c r="S332" s="7"/>
      <c r="T332" s="7"/>
      <c r="U332" s="7"/>
      <c r="V332" s="7"/>
      <c r="W332" s="7"/>
    </row>
    <row r="333" spans="1:23" x14ac:dyDescent="0.3">
      <c r="A333" s="5"/>
      <c r="B333" s="7"/>
      <c r="C333" s="7"/>
      <c r="D333" s="7"/>
      <c r="E333" s="7"/>
      <c r="F333" s="7"/>
      <c r="G333" s="7"/>
      <c r="H333" s="7"/>
      <c r="I333" s="7"/>
      <c r="J333" s="7"/>
      <c r="K333" s="7"/>
      <c r="L333" s="7"/>
      <c r="M333" s="7"/>
      <c r="N333" s="7"/>
      <c r="O333" s="7"/>
      <c r="P333" s="7"/>
      <c r="Q333" s="7"/>
      <c r="R333" s="7"/>
      <c r="S333" s="7"/>
      <c r="T333" s="7"/>
      <c r="U333" s="7"/>
      <c r="V333" s="7"/>
      <c r="W333" s="7"/>
    </row>
    <row r="334" spans="1:23" x14ac:dyDescent="0.3">
      <c r="A334" s="5"/>
      <c r="B334" s="7"/>
      <c r="C334" s="7"/>
      <c r="D334" s="7"/>
      <c r="E334" s="7"/>
      <c r="F334" s="7"/>
      <c r="G334" s="7"/>
      <c r="H334" s="7"/>
      <c r="I334" s="7"/>
      <c r="J334" s="7"/>
      <c r="K334" s="7"/>
      <c r="L334" s="7"/>
      <c r="M334" s="7"/>
      <c r="N334" s="7"/>
      <c r="O334" s="7"/>
      <c r="P334" s="7"/>
      <c r="Q334" s="7"/>
      <c r="R334" s="7"/>
      <c r="S334" s="7"/>
      <c r="T334" s="7"/>
      <c r="U334" s="7"/>
      <c r="V334" s="7"/>
      <c r="W334" s="7"/>
    </row>
    <row r="335" spans="1:23" x14ac:dyDescent="0.3">
      <c r="A335" s="5"/>
      <c r="B335" s="7"/>
      <c r="C335" s="7"/>
      <c r="D335" s="7"/>
      <c r="E335" s="7"/>
      <c r="F335" s="7"/>
      <c r="G335" s="7"/>
      <c r="H335" s="7"/>
      <c r="I335" s="7"/>
      <c r="J335" s="7"/>
      <c r="K335" s="7"/>
      <c r="L335" s="7"/>
      <c r="M335" s="7"/>
      <c r="N335" s="7"/>
      <c r="O335" s="7"/>
      <c r="P335" s="7"/>
      <c r="Q335" s="7"/>
      <c r="R335" s="7"/>
      <c r="S335" s="7"/>
      <c r="T335" s="7"/>
      <c r="U335" s="7"/>
      <c r="V335" s="7"/>
      <c r="W335" s="7"/>
    </row>
    <row r="336" spans="1:23" x14ac:dyDescent="0.3">
      <c r="A336" s="5"/>
      <c r="B336" s="7"/>
      <c r="C336" s="7"/>
      <c r="D336" s="7"/>
      <c r="E336" s="7"/>
      <c r="F336" s="7"/>
      <c r="G336" s="7"/>
      <c r="H336" s="7"/>
      <c r="I336" s="7"/>
      <c r="J336" s="7"/>
      <c r="K336" s="7"/>
      <c r="L336" s="7"/>
      <c r="M336" s="7"/>
      <c r="N336" s="7"/>
      <c r="O336" s="7"/>
      <c r="P336" s="7"/>
      <c r="Q336" s="7"/>
      <c r="R336" s="7"/>
      <c r="S336" s="7"/>
      <c r="T336" s="7"/>
      <c r="U336" s="7"/>
      <c r="V336" s="7"/>
      <c r="W336" s="7"/>
    </row>
    <row r="337" spans="1:23" x14ac:dyDescent="0.3">
      <c r="A337" s="5"/>
      <c r="B337" s="7"/>
      <c r="C337" s="7"/>
      <c r="D337" s="7"/>
      <c r="E337" s="7"/>
      <c r="F337" s="7"/>
      <c r="G337" s="7"/>
      <c r="H337" s="7"/>
      <c r="I337" s="7"/>
      <c r="J337" s="7"/>
      <c r="K337" s="7"/>
      <c r="L337" s="7"/>
      <c r="M337" s="7"/>
      <c r="N337" s="7"/>
      <c r="O337" s="7"/>
      <c r="P337" s="7"/>
      <c r="Q337" s="7"/>
      <c r="R337" s="7"/>
      <c r="S337" s="7"/>
      <c r="T337" s="7"/>
      <c r="U337" s="7"/>
      <c r="V337" s="7"/>
      <c r="W337" s="7"/>
    </row>
    <row r="338" spans="1:23" x14ac:dyDescent="0.3">
      <c r="A338" s="5"/>
      <c r="B338" s="7"/>
      <c r="C338" s="7"/>
      <c r="D338" s="7"/>
      <c r="E338" s="7"/>
      <c r="F338" s="7"/>
      <c r="G338" s="7"/>
      <c r="H338" s="7"/>
      <c r="I338" s="7"/>
      <c r="J338" s="7"/>
      <c r="K338" s="7"/>
      <c r="L338" s="7"/>
      <c r="M338" s="7"/>
      <c r="N338" s="7"/>
      <c r="O338" s="7"/>
      <c r="P338" s="7"/>
      <c r="Q338" s="7"/>
      <c r="R338" s="7"/>
      <c r="S338" s="7"/>
      <c r="T338" s="7"/>
      <c r="U338" s="7"/>
      <c r="V338" s="7"/>
      <c r="W338" s="7"/>
    </row>
    <row r="339" spans="1:23" x14ac:dyDescent="0.3">
      <c r="A339" s="5"/>
      <c r="B339" s="7"/>
      <c r="C339" s="7"/>
      <c r="D339" s="7"/>
      <c r="E339" s="7"/>
      <c r="F339" s="7"/>
      <c r="G339" s="7"/>
      <c r="H339" s="7"/>
      <c r="I339" s="7"/>
      <c r="J339" s="7"/>
      <c r="K339" s="7"/>
      <c r="L339" s="7"/>
      <c r="M339" s="7"/>
      <c r="N339" s="7"/>
      <c r="O339" s="7"/>
      <c r="P339" s="7"/>
      <c r="Q339" s="7"/>
      <c r="R339" s="7"/>
      <c r="S339" s="7"/>
      <c r="T339" s="7"/>
      <c r="U339" s="7"/>
      <c r="V339" s="7"/>
      <c r="W339" s="7"/>
    </row>
    <row r="340" spans="1:23" x14ac:dyDescent="0.3">
      <c r="A340" s="5"/>
      <c r="B340" s="7"/>
      <c r="C340" s="7"/>
      <c r="D340" s="7"/>
      <c r="E340" s="7"/>
      <c r="F340" s="7"/>
      <c r="G340" s="7"/>
      <c r="H340" s="7"/>
      <c r="I340" s="7"/>
      <c r="J340" s="7"/>
      <c r="K340" s="7"/>
      <c r="L340" s="7"/>
      <c r="M340" s="7"/>
      <c r="N340" s="7"/>
      <c r="O340" s="7"/>
      <c r="P340" s="7"/>
      <c r="Q340" s="7"/>
      <c r="R340" s="7"/>
      <c r="S340" s="7"/>
      <c r="T340" s="7"/>
      <c r="U340" s="7"/>
      <c r="V340" s="7"/>
      <c r="W340" s="7"/>
    </row>
    <row r="341" spans="1:23" x14ac:dyDescent="0.3">
      <c r="A341" s="5"/>
      <c r="B341" s="7"/>
      <c r="C341" s="7"/>
      <c r="D341" s="7"/>
      <c r="E341" s="7"/>
      <c r="F341" s="7"/>
      <c r="G341" s="7"/>
      <c r="H341" s="7"/>
      <c r="I341" s="7"/>
      <c r="J341" s="7"/>
      <c r="K341" s="7"/>
      <c r="L341" s="7"/>
      <c r="M341" s="7"/>
      <c r="N341" s="7"/>
      <c r="O341" s="7"/>
      <c r="P341" s="7"/>
      <c r="Q341" s="7"/>
      <c r="R341" s="7"/>
      <c r="S341" s="7"/>
      <c r="T341" s="7"/>
      <c r="U341" s="7"/>
      <c r="V341" s="7"/>
      <c r="W341" s="7"/>
    </row>
    <row r="342" spans="1:23" x14ac:dyDescent="0.3">
      <c r="A342" s="5"/>
      <c r="B342" s="7"/>
      <c r="C342" s="7"/>
      <c r="D342" s="7"/>
      <c r="E342" s="7"/>
      <c r="F342" s="7"/>
      <c r="G342" s="7"/>
      <c r="H342" s="7"/>
      <c r="I342" s="7"/>
      <c r="J342" s="7"/>
      <c r="K342" s="7"/>
      <c r="L342" s="7"/>
      <c r="M342" s="7"/>
      <c r="N342" s="7"/>
      <c r="O342" s="7"/>
      <c r="P342" s="7"/>
      <c r="Q342" s="7"/>
      <c r="R342" s="7"/>
      <c r="S342" s="7"/>
      <c r="T342" s="7"/>
      <c r="U342" s="7"/>
      <c r="V342" s="7"/>
      <c r="W342" s="7"/>
    </row>
    <row r="343" spans="1:23" x14ac:dyDescent="0.3">
      <c r="A343" s="5"/>
      <c r="B343" s="7"/>
      <c r="C343" s="7"/>
      <c r="D343" s="7"/>
      <c r="E343" s="7"/>
      <c r="F343" s="7"/>
      <c r="G343" s="7"/>
      <c r="H343" s="7"/>
      <c r="I343" s="7"/>
      <c r="J343" s="7"/>
      <c r="K343" s="7"/>
      <c r="L343" s="7"/>
      <c r="M343" s="7"/>
      <c r="N343" s="7"/>
      <c r="O343" s="7"/>
      <c r="P343" s="7"/>
      <c r="Q343" s="7"/>
      <c r="R343" s="7"/>
      <c r="S343" s="7"/>
      <c r="T343" s="7"/>
      <c r="U343" s="7"/>
      <c r="V343" s="7"/>
      <c r="W343" s="7"/>
    </row>
    <row r="344" spans="1:23" x14ac:dyDescent="0.3">
      <c r="A344" s="5"/>
      <c r="B344" s="7"/>
      <c r="C344" s="7"/>
      <c r="D344" s="7"/>
      <c r="E344" s="7"/>
      <c r="F344" s="7"/>
      <c r="G344" s="7"/>
      <c r="H344" s="7"/>
      <c r="I344" s="7"/>
      <c r="J344" s="7"/>
      <c r="K344" s="7"/>
      <c r="L344" s="7"/>
      <c r="M344" s="7"/>
      <c r="N344" s="7"/>
      <c r="O344" s="7"/>
      <c r="P344" s="7"/>
      <c r="Q344" s="7"/>
      <c r="R344" s="7"/>
      <c r="S344" s="7"/>
      <c r="T344" s="7"/>
      <c r="U344" s="7"/>
      <c r="V344" s="7"/>
      <c r="W344" s="7"/>
    </row>
    <row r="345" spans="1:23" x14ac:dyDescent="0.3">
      <c r="A345" s="5"/>
      <c r="B345" s="7"/>
      <c r="C345" s="7"/>
      <c r="D345" s="7"/>
      <c r="E345" s="7"/>
      <c r="F345" s="7"/>
      <c r="G345" s="7"/>
      <c r="H345" s="7"/>
      <c r="I345" s="7"/>
      <c r="J345" s="7"/>
      <c r="K345" s="7"/>
      <c r="L345" s="7"/>
      <c r="M345" s="7"/>
      <c r="N345" s="7"/>
      <c r="O345" s="7"/>
      <c r="P345" s="7"/>
      <c r="Q345" s="7"/>
      <c r="R345" s="7"/>
      <c r="S345" s="7"/>
      <c r="T345" s="7"/>
      <c r="U345" s="7"/>
      <c r="V345" s="7"/>
      <c r="W345" s="7"/>
    </row>
    <row r="346" spans="1:23" x14ac:dyDescent="0.3">
      <c r="A346" s="5"/>
      <c r="B346" s="7"/>
      <c r="C346" s="7"/>
      <c r="D346" s="7"/>
      <c r="E346" s="7"/>
      <c r="F346" s="7"/>
      <c r="G346" s="7"/>
      <c r="H346" s="7"/>
      <c r="I346" s="7"/>
      <c r="J346" s="7"/>
      <c r="K346" s="7"/>
      <c r="L346" s="7"/>
      <c r="M346" s="7"/>
      <c r="N346" s="7"/>
      <c r="O346" s="7"/>
      <c r="P346" s="7"/>
      <c r="Q346" s="7"/>
      <c r="R346" s="7"/>
      <c r="S346" s="7"/>
      <c r="T346" s="7"/>
      <c r="U346" s="7"/>
      <c r="V346" s="7"/>
      <c r="W346" s="7"/>
    </row>
    <row r="347" spans="1:23" x14ac:dyDescent="0.3">
      <c r="A347" s="5"/>
      <c r="B347" s="7"/>
      <c r="C347" s="7"/>
      <c r="D347" s="7"/>
      <c r="E347" s="7"/>
      <c r="F347" s="7"/>
      <c r="G347" s="7"/>
      <c r="H347" s="7"/>
      <c r="I347" s="7"/>
      <c r="J347" s="7"/>
      <c r="K347" s="7"/>
      <c r="L347" s="7"/>
      <c r="M347" s="7"/>
      <c r="N347" s="7"/>
      <c r="O347" s="7"/>
      <c r="P347" s="7"/>
      <c r="Q347" s="7"/>
      <c r="R347" s="7"/>
      <c r="S347" s="7"/>
      <c r="T347" s="7"/>
      <c r="U347" s="7"/>
      <c r="V347" s="7"/>
      <c r="W347" s="7"/>
    </row>
    <row r="348" spans="1:23" x14ac:dyDescent="0.3">
      <c r="A348" s="5"/>
      <c r="B348" s="7"/>
      <c r="C348" s="7"/>
      <c r="D348" s="7"/>
      <c r="E348" s="7"/>
      <c r="F348" s="7"/>
      <c r="G348" s="7"/>
      <c r="H348" s="7"/>
      <c r="I348" s="7"/>
      <c r="J348" s="7"/>
      <c r="K348" s="7"/>
      <c r="L348" s="7"/>
      <c r="M348" s="7"/>
      <c r="N348" s="7"/>
      <c r="O348" s="7"/>
      <c r="P348" s="7"/>
      <c r="Q348" s="7"/>
      <c r="R348" s="7"/>
      <c r="S348" s="7"/>
      <c r="T348" s="7"/>
      <c r="U348" s="7"/>
      <c r="V348" s="7"/>
      <c r="W348" s="7"/>
    </row>
    <row r="349" spans="1:23" x14ac:dyDescent="0.3">
      <c r="A349" s="5"/>
      <c r="B349" s="7"/>
      <c r="C349" s="7"/>
      <c r="D349" s="7"/>
      <c r="E349" s="7"/>
      <c r="F349" s="7"/>
      <c r="G349" s="7"/>
      <c r="H349" s="7"/>
      <c r="I349" s="7"/>
      <c r="J349" s="7"/>
      <c r="K349" s="7"/>
      <c r="L349" s="7"/>
      <c r="M349" s="7"/>
      <c r="N349" s="7"/>
      <c r="O349" s="7"/>
      <c r="P349" s="7"/>
      <c r="Q349" s="7"/>
      <c r="R349" s="7"/>
      <c r="S349" s="7"/>
      <c r="T349" s="7"/>
      <c r="U349" s="7"/>
      <c r="V349" s="7"/>
      <c r="W349" s="7"/>
    </row>
    <row r="350" spans="1:23" x14ac:dyDescent="0.3">
      <c r="A350" s="5"/>
      <c r="B350" s="7"/>
      <c r="C350" s="7"/>
      <c r="D350" s="7"/>
      <c r="E350" s="7"/>
      <c r="F350" s="7"/>
      <c r="G350" s="7"/>
      <c r="H350" s="7"/>
      <c r="I350" s="7"/>
      <c r="J350" s="7"/>
      <c r="K350" s="7"/>
      <c r="L350" s="7"/>
      <c r="M350" s="7"/>
      <c r="N350" s="7"/>
      <c r="O350" s="7"/>
      <c r="P350" s="7"/>
      <c r="Q350" s="7"/>
      <c r="R350" s="7"/>
      <c r="S350" s="7"/>
      <c r="T350" s="7"/>
      <c r="U350" s="7"/>
      <c r="V350" s="7"/>
      <c r="W350" s="7"/>
    </row>
    <row r="351" spans="1:23" x14ac:dyDescent="0.3">
      <c r="A351" s="5"/>
      <c r="B351" s="7"/>
      <c r="C351" s="7"/>
      <c r="D351" s="7"/>
      <c r="E351" s="7"/>
      <c r="F351" s="7"/>
      <c r="G351" s="7"/>
      <c r="H351" s="7"/>
      <c r="I351" s="7"/>
      <c r="J351" s="7"/>
      <c r="K351" s="7"/>
      <c r="L351" s="7"/>
      <c r="M351" s="7"/>
      <c r="N351" s="7"/>
      <c r="O351" s="7"/>
      <c r="P351" s="7"/>
      <c r="Q351" s="7"/>
      <c r="R351" s="7"/>
      <c r="S351" s="7"/>
      <c r="T351" s="7"/>
      <c r="U351" s="7"/>
      <c r="V351" s="7"/>
      <c r="W351" s="7"/>
    </row>
    <row r="352" spans="1:23" x14ac:dyDescent="0.3">
      <c r="A352" s="5"/>
      <c r="B352" s="7"/>
      <c r="C352" s="7"/>
      <c r="D352" s="7"/>
      <c r="E352" s="7"/>
      <c r="F352" s="7"/>
      <c r="G352" s="7"/>
      <c r="H352" s="7"/>
      <c r="I352" s="7"/>
      <c r="J352" s="7"/>
      <c r="K352" s="7"/>
      <c r="L352" s="7"/>
      <c r="M352" s="7"/>
      <c r="N352" s="7"/>
      <c r="O352" s="7"/>
      <c r="P352" s="7"/>
      <c r="Q352" s="7"/>
      <c r="R352" s="7"/>
      <c r="S352" s="7"/>
      <c r="T352" s="7"/>
      <c r="U352" s="7"/>
      <c r="V352" s="7"/>
      <c r="W352" s="7"/>
    </row>
    <row r="353" spans="1:23" x14ac:dyDescent="0.3">
      <c r="A353" s="5"/>
      <c r="B353" s="7"/>
      <c r="C353" s="7"/>
      <c r="D353" s="7"/>
      <c r="E353" s="7"/>
      <c r="F353" s="7"/>
      <c r="G353" s="7"/>
      <c r="H353" s="7"/>
      <c r="I353" s="7"/>
      <c r="J353" s="7"/>
      <c r="K353" s="7"/>
      <c r="L353" s="7"/>
      <c r="M353" s="7"/>
      <c r="N353" s="7"/>
      <c r="O353" s="7"/>
      <c r="P353" s="7"/>
      <c r="Q353" s="7"/>
      <c r="R353" s="7"/>
      <c r="S353" s="7"/>
      <c r="T353" s="7"/>
      <c r="U353" s="7"/>
      <c r="V353" s="7"/>
      <c r="W353" s="7"/>
    </row>
    <row r="354" spans="1:23" x14ac:dyDescent="0.3">
      <c r="A354" s="5"/>
      <c r="B354" s="7"/>
      <c r="C354" s="7"/>
      <c r="D354" s="7"/>
      <c r="E354" s="7"/>
      <c r="F354" s="7"/>
      <c r="G354" s="7"/>
      <c r="H354" s="7"/>
      <c r="I354" s="7"/>
      <c r="J354" s="7"/>
      <c r="K354" s="7"/>
      <c r="L354" s="7"/>
      <c r="M354" s="7"/>
      <c r="N354" s="7"/>
      <c r="O354" s="7"/>
      <c r="P354" s="7"/>
      <c r="Q354" s="7"/>
      <c r="R354" s="7"/>
      <c r="S354" s="7"/>
      <c r="T354" s="7"/>
      <c r="U354" s="7"/>
      <c r="V354" s="7"/>
      <c r="W354" s="7"/>
    </row>
    <row r="355" spans="1:23" x14ac:dyDescent="0.3">
      <c r="A355" s="5"/>
      <c r="B355" s="7"/>
      <c r="C355" s="7"/>
      <c r="D355" s="7"/>
      <c r="E355" s="7"/>
      <c r="F355" s="7"/>
      <c r="G355" s="7"/>
      <c r="H355" s="7"/>
      <c r="I355" s="7"/>
      <c r="J355" s="7"/>
      <c r="K355" s="7"/>
      <c r="L355" s="7"/>
      <c r="M355" s="7"/>
      <c r="N355" s="7"/>
      <c r="O355" s="7"/>
      <c r="P355" s="7"/>
      <c r="Q355" s="7"/>
      <c r="R355" s="7"/>
      <c r="S355" s="7"/>
      <c r="T355" s="7"/>
      <c r="U355" s="7"/>
      <c r="V355" s="7"/>
      <c r="W355" s="7"/>
    </row>
    <row r="356" spans="1:23" x14ac:dyDescent="0.3">
      <c r="A356" s="5"/>
      <c r="B356" s="7"/>
      <c r="C356" s="7"/>
      <c r="D356" s="7"/>
      <c r="E356" s="7"/>
      <c r="F356" s="7"/>
      <c r="G356" s="7"/>
      <c r="H356" s="7"/>
      <c r="I356" s="7"/>
      <c r="J356" s="7"/>
      <c r="K356" s="7"/>
      <c r="L356" s="7"/>
      <c r="M356" s="7"/>
      <c r="N356" s="7"/>
      <c r="O356" s="7"/>
      <c r="P356" s="7"/>
      <c r="Q356" s="7"/>
      <c r="R356" s="7"/>
      <c r="S356" s="7"/>
      <c r="T356" s="7"/>
      <c r="U356" s="7"/>
      <c r="V356" s="7"/>
      <c r="W356" s="7"/>
    </row>
    <row r="357" spans="1:23" x14ac:dyDescent="0.3">
      <c r="A357" s="5"/>
      <c r="B357" s="7"/>
      <c r="C357" s="7"/>
      <c r="D357" s="7"/>
      <c r="E357" s="7"/>
      <c r="F357" s="7"/>
      <c r="G357" s="7"/>
      <c r="H357" s="7"/>
      <c r="I357" s="7"/>
      <c r="J357" s="7"/>
      <c r="K357" s="7"/>
      <c r="L357" s="7"/>
      <c r="M357" s="7"/>
      <c r="N357" s="7"/>
      <c r="O357" s="7"/>
      <c r="P357" s="7"/>
      <c r="Q357" s="7"/>
      <c r="R357" s="7"/>
      <c r="S357" s="7"/>
      <c r="T357" s="7"/>
      <c r="U357" s="7"/>
      <c r="V357" s="7"/>
      <c r="W357" s="7"/>
    </row>
    <row r="358" spans="1:23" x14ac:dyDescent="0.3">
      <c r="A358" s="5"/>
      <c r="B358" s="7"/>
      <c r="C358" s="7"/>
      <c r="D358" s="7"/>
      <c r="E358" s="7"/>
      <c r="F358" s="7"/>
      <c r="G358" s="7"/>
      <c r="H358" s="7"/>
      <c r="I358" s="7"/>
      <c r="J358" s="7"/>
      <c r="K358" s="7"/>
      <c r="L358" s="7"/>
      <c r="M358" s="7"/>
      <c r="N358" s="7"/>
      <c r="O358" s="7"/>
      <c r="P358" s="7"/>
      <c r="Q358" s="7"/>
      <c r="R358" s="7"/>
      <c r="S358" s="7"/>
      <c r="T358" s="7"/>
      <c r="U358" s="7"/>
      <c r="V358" s="7"/>
      <c r="W358" s="7"/>
    </row>
    <row r="359" spans="1:23" x14ac:dyDescent="0.3">
      <c r="A359" s="5"/>
      <c r="B359" s="7"/>
      <c r="C359" s="7"/>
      <c r="D359" s="7"/>
      <c r="E359" s="7"/>
      <c r="F359" s="7"/>
      <c r="G359" s="7"/>
      <c r="H359" s="7"/>
      <c r="I359" s="7"/>
      <c r="J359" s="7"/>
      <c r="K359" s="7"/>
      <c r="L359" s="7"/>
      <c r="M359" s="7"/>
      <c r="N359" s="7"/>
      <c r="O359" s="7"/>
      <c r="P359" s="7"/>
      <c r="Q359" s="7"/>
      <c r="R359" s="7"/>
      <c r="S359" s="7"/>
      <c r="T359" s="7"/>
      <c r="U359" s="7"/>
      <c r="V359" s="7"/>
      <c r="W359" s="7"/>
    </row>
    <row r="360" spans="1:23" x14ac:dyDescent="0.3">
      <c r="A360" s="5"/>
      <c r="B360" s="7"/>
      <c r="C360" s="7"/>
      <c r="D360" s="7"/>
      <c r="E360" s="7"/>
      <c r="F360" s="7"/>
      <c r="G360" s="7"/>
      <c r="H360" s="7"/>
      <c r="I360" s="7"/>
      <c r="J360" s="7"/>
      <c r="K360" s="7"/>
      <c r="L360" s="7"/>
      <c r="M360" s="7"/>
      <c r="N360" s="7"/>
      <c r="O360" s="7"/>
      <c r="P360" s="7"/>
      <c r="Q360" s="7"/>
      <c r="R360" s="7"/>
      <c r="S360" s="7"/>
      <c r="T360" s="7"/>
      <c r="U360" s="7"/>
      <c r="V360" s="7"/>
      <c r="W360" s="7"/>
    </row>
    <row r="361" spans="1:23" x14ac:dyDescent="0.3">
      <c r="A361" s="5"/>
      <c r="B361" s="7"/>
      <c r="C361" s="7"/>
      <c r="D361" s="7"/>
      <c r="E361" s="7"/>
      <c r="F361" s="7"/>
      <c r="G361" s="7"/>
      <c r="H361" s="7"/>
      <c r="I361" s="7"/>
      <c r="J361" s="7"/>
      <c r="K361" s="7"/>
      <c r="L361" s="7"/>
      <c r="M361" s="7"/>
      <c r="N361" s="7"/>
      <c r="O361" s="7"/>
      <c r="P361" s="7"/>
      <c r="Q361" s="7"/>
      <c r="R361" s="7"/>
      <c r="S361" s="7"/>
      <c r="T361" s="7"/>
      <c r="U361" s="7"/>
      <c r="V361" s="7"/>
      <c r="W361" s="7"/>
    </row>
    <row r="362" spans="1:23" x14ac:dyDescent="0.3">
      <c r="A362" s="5"/>
      <c r="B362" s="7"/>
      <c r="C362" s="7"/>
      <c r="D362" s="7"/>
      <c r="E362" s="7"/>
      <c r="F362" s="7"/>
      <c r="G362" s="7"/>
      <c r="H362" s="7"/>
      <c r="I362" s="7"/>
      <c r="J362" s="7"/>
      <c r="K362" s="7"/>
      <c r="L362" s="7"/>
      <c r="M362" s="7"/>
      <c r="N362" s="7"/>
      <c r="O362" s="7"/>
      <c r="P362" s="7"/>
      <c r="Q362" s="7"/>
      <c r="R362" s="7"/>
      <c r="S362" s="7"/>
      <c r="T362" s="7"/>
      <c r="U362" s="7"/>
      <c r="V362" s="7"/>
      <c r="W362" s="7"/>
    </row>
    <row r="363" spans="1:23" x14ac:dyDescent="0.3">
      <c r="A363" s="5"/>
      <c r="B363" s="7"/>
      <c r="C363" s="7"/>
      <c r="D363" s="7"/>
      <c r="E363" s="7"/>
      <c r="F363" s="7"/>
      <c r="G363" s="7"/>
      <c r="H363" s="7"/>
      <c r="I363" s="7"/>
      <c r="J363" s="7"/>
      <c r="K363" s="7"/>
      <c r="L363" s="7"/>
      <c r="M363" s="7"/>
      <c r="N363" s="7"/>
      <c r="O363" s="7"/>
      <c r="P363" s="7"/>
      <c r="Q363" s="7"/>
      <c r="R363" s="7"/>
      <c r="S363" s="7"/>
      <c r="T363" s="7"/>
      <c r="U363" s="7"/>
      <c r="V363" s="7"/>
      <c r="W363" s="7"/>
    </row>
    <row r="364" spans="1:23" x14ac:dyDescent="0.3">
      <c r="A364" s="5"/>
      <c r="B364" s="7"/>
      <c r="C364" s="7"/>
      <c r="D364" s="7"/>
      <c r="E364" s="7"/>
      <c r="F364" s="7"/>
      <c r="G364" s="7"/>
      <c r="H364" s="7"/>
      <c r="I364" s="7"/>
      <c r="J364" s="7"/>
      <c r="K364" s="7"/>
      <c r="L364" s="7"/>
      <c r="M364" s="7"/>
      <c r="N364" s="7"/>
      <c r="O364" s="7"/>
      <c r="P364" s="7"/>
      <c r="Q364" s="7"/>
      <c r="R364" s="7"/>
      <c r="S364" s="7"/>
      <c r="T364" s="7"/>
      <c r="U364" s="7"/>
      <c r="V364" s="7"/>
      <c r="W364" s="7"/>
    </row>
    <row r="365" spans="1:23" x14ac:dyDescent="0.3">
      <c r="A365" s="5"/>
      <c r="B365" s="7"/>
      <c r="C365" s="7"/>
      <c r="D365" s="7"/>
      <c r="E365" s="7"/>
      <c r="F365" s="7"/>
      <c r="G365" s="7"/>
      <c r="H365" s="7"/>
      <c r="I365" s="7"/>
      <c r="J365" s="7"/>
      <c r="K365" s="7"/>
      <c r="L365" s="7"/>
      <c r="M365" s="7"/>
      <c r="N365" s="7"/>
      <c r="O365" s="7"/>
      <c r="P365" s="7"/>
      <c r="Q365" s="7"/>
      <c r="R365" s="7"/>
      <c r="S365" s="7"/>
      <c r="T365" s="7"/>
      <c r="U365" s="7"/>
      <c r="V365" s="7"/>
      <c r="W365" s="7"/>
    </row>
    <row r="366" spans="1:23" x14ac:dyDescent="0.3">
      <c r="A366" s="5"/>
      <c r="B366" s="7"/>
      <c r="C366" s="7"/>
      <c r="D366" s="7"/>
      <c r="E366" s="7"/>
      <c r="F366" s="7"/>
      <c r="G366" s="7"/>
      <c r="H366" s="7"/>
      <c r="I366" s="7"/>
      <c r="J366" s="7"/>
      <c r="K366" s="7"/>
      <c r="L366" s="7"/>
      <c r="M366" s="7"/>
      <c r="N366" s="7"/>
      <c r="O366" s="7"/>
      <c r="P366" s="7"/>
      <c r="Q366" s="7"/>
      <c r="R366" s="7"/>
      <c r="S366" s="7"/>
      <c r="T366" s="7"/>
      <c r="U366" s="7"/>
      <c r="V366" s="7"/>
      <c r="W366" s="7"/>
    </row>
    <row r="367" spans="1:23" x14ac:dyDescent="0.3">
      <c r="A367" s="5"/>
      <c r="B367" s="7"/>
      <c r="C367" s="7"/>
      <c r="D367" s="7"/>
      <c r="E367" s="7"/>
      <c r="F367" s="7"/>
      <c r="G367" s="7"/>
      <c r="H367" s="7"/>
      <c r="I367" s="7"/>
      <c r="J367" s="7"/>
      <c r="K367" s="7"/>
      <c r="L367" s="7"/>
      <c r="M367" s="7"/>
      <c r="N367" s="7"/>
      <c r="O367" s="7"/>
      <c r="P367" s="7"/>
      <c r="Q367" s="7"/>
      <c r="R367" s="7"/>
      <c r="S367" s="7"/>
      <c r="T367" s="7"/>
      <c r="U367" s="7"/>
      <c r="V367" s="7"/>
      <c r="W367" s="7"/>
    </row>
    <row r="368" spans="1:23" x14ac:dyDescent="0.3">
      <c r="A368" s="5"/>
      <c r="B368" s="7"/>
      <c r="C368" s="7"/>
      <c r="D368" s="7"/>
      <c r="E368" s="7"/>
      <c r="F368" s="7"/>
      <c r="G368" s="7"/>
      <c r="H368" s="7"/>
      <c r="I368" s="7"/>
      <c r="J368" s="7"/>
      <c r="K368" s="7"/>
      <c r="L368" s="7"/>
      <c r="M368" s="7"/>
      <c r="N368" s="7"/>
      <c r="O368" s="7"/>
      <c r="P368" s="7"/>
      <c r="Q368" s="7"/>
      <c r="R368" s="7"/>
      <c r="S368" s="7"/>
      <c r="T368" s="7"/>
      <c r="U368" s="7"/>
      <c r="V368" s="7"/>
      <c r="W368" s="7"/>
    </row>
    <row r="369" spans="1:23" x14ac:dyDescent="0.3">
      <c r="A369" s="5"/>
      <c r="B369" s="7"/>
      <c r="C369" s="7"/>
      <c r="D369" s="7"/>
      <c r="E369" s="7"/>
      <c r="F369" s="7"/>
      <c r="G369" s="7"/>
      <c r="H369" s="7"/>
      <c r="I369" s="7"/>
      <c r="J369" s="7"/>
      <c r="K369" s="7"/>
      <c r="L369" s="7"/>
      <c r="M369" s="7"/>
      <c r="N369" s="7"/>
      <c r="O369" s="7"/>
      <c r="P369" s="7"/>
      <c r="Q369" s="7"/>
      <c r="R369" s="7"/>
      <c r="S369" s="7"/>
      <c r="T369" s="7"/>
      <c r="U369" s="7"/>
      <c r="V369" s="7"/>
      <c r="W369" s="7"/>
    </row>
    <row r="370" spans="1:23" x14ac:dyDescent="0.3">
      <c r="A370" s="5"/>
      <c r="B370" s="7"/>
      <c r="C370" s="7"/>
      <c r="D370" s="7"/>
      <c r="E370" s="7"/>
      <c r="F370" s="7"/>
      <c r="G370" s="7"/>
      <c r="H370" s="7"/>
      <c r="I370" s="7"/>
      <c r="J370" s="7"/>
      <c r="K370" s="7"/>
      <c r="L370" s="7"/>
      <c r="M370" s="7"/>
      <c r="N370" s="7"/>
      <c r="O370" s="7"/>
      <c r="P370" s="7"/>
      <c r="Q370" s="7"/>
      <c r="R370" s="7"/>
      <c r="S370" s="7"/>
      <c r="T370" s="7"/>
      <c r="U370" s="7"/>
      <c r="V370" s="7"/>
      <c r="W370" s="7"/>
    </row>
    <row r="371" spans="1:23" x14ac:dyDescent="0.3">
      <c r="A371" s="5"/>
      <c r="B371" s="7"/>
      <c r="C371" s="7"/>
      <c r="D371" s="7"/>
      <c r="E371" s="7"/>
      <c r="F371" s="7"/>
      <c r="G371" s="7"/>
      <c r="H371" s="7"/>
      <c r="I371" s="7"/>
      <c r="J371" s="7"/>
      <c r="K371" s="7"/>
      <c r="L371" s="7"/>
      <c r="M371" s="7"/>
      <c r="N371" s="7"/>
      <c r="O371" s="7"/>
      <c r="P371" s="7"/>
      <c r="Q371" s="7"/>
      <c r="R371" s="7"/>
      <c r="S371" s="7"/>
      <c r="T371" s="7"/>
      <c r="U371" s="7"/>
      <c r="V371" s="7"/>
      <c r="W371" s="7"/>
    </row>
    <row r="372" spans="1:23" x14ac:dyDescent="0.3">
      <c r="A372" s="5"/>
      <c r="B372" s="7"/>
      <c r="C372" s="7"/>
      <c r="D372" s="7"/>
      <c r="E372" s="7"/>
      <c r="F372" s="7"/>
      <c r="G372" s="7"/>
      <c r="H372" s="7"/>
      <c r="I372" s="7"/>
      <c r="J372" s="7"/>
      <c r="K372" s="7"/>
      <c r="L372" s="7"/>
      <c r="M372" s="7"/>
      <c r="N372" s="7"/>
      <c r="O372" s="7"/>
      <c r="P372" s="7"/>
      <c r="Q372" s="7"/>
      <c r="R372" s="7"/>
      <c r="S372" s="7"/>
      <c r="T372" s="7"/>
      <c r="U372" s="7"/>
      <c r="V372" s="7"/>
      <c r="W372" s="7"/>
    </row>
    <row r="373" spans="1:23" x14ac:dyDescent="0.3">
      <c r="A373" s="5"/>
      <c r="B373" s="7"/>
      <c r="C373" s="7"/>
      <c r="D373" s="7"/>
      <c r="E373" s="7"/>
      <c r="F373" s="7"/>
      <c r="G373" s="7"/>
      <c r="H373" s="7"/>
      <c r="I373" s="7"/>
      <c r="J373" s="7"/>
      <c r="K373" s="7"/>
      <c r="L373" s="7"/>
      <c r="M373" s="7"/>
      <c r="N373" s="7"/>
      <c r="O373" s="7"/>
      <c r="P373" s="7"/>
      <c r="Q373" s="7"/>
      <c r="R373" s="7"/>
      <c r="S373" s="7"/>
      <c r="T373" s="7"/>
      <c r="U373" s="7"/>
      <c r="V373" s="7"/>
      <c r="W373" s="7"/>
    </row>
    <row r="374" spans="1:23" x14ac:dyDescent="0.3">
      <c r="A374" s="5"/>
      <c r="B374" s="7"/>
      <c r="C374" s="7"/>
      <c r="D374" s="7"/>
      <c r="E374" s="7"/>
      <c r="F374" s="7"/>
      <c r="G374" s="7"/>
      <c r="H374" s="7"/>
      <c r="I374" s="7"/>
      <c r="J374" s="7"/>
      <c r="K374" s="7"/>
      <c r="L374" s="7"/>
      <c r="M374" s="7"/>
      <c r="N374" s="7"/>
      <c r="O374" s="7"/>
      <c r="P374" s="7"/>
      <c r="Q374" s="7"/>
      <c r="R374" s="7"/>
      <c r="S374" s="7"/>
      <c r="T374" s="7"/>
      <c r="U374" s="7"/>
      <c r="V374" s="7"/>
      <c r="W374" s="7"/>
    </row>
    <row r="375" spans="1:23" x14ac:dyDescent="0.3">
      <c r="A375" s="5"/>
      <c r="B375" s="7"/>
      <c r="C375" s="7"/>
      <c r="D375" s="7"/>
      <c r="E375" s="7"/>
      <c r="F375" s="7"/>
      <c r="G375" s="7"/>
      <c r="H375" s="7"/>
      <c r="I375" s="7"/>
      <c r="J375" s="7"/>
      <c r="K375" s="7"/>
      <c r="L375" s="7"/>
      <c r="M375" s="7"/>
      <c r="N375" s="7"/>
      <c r="O375" s="7"/>
      <c r="P375" s="7"/>
      <c r="Q375" s="7"/>
      <c r="R375" s="7"/>
      <c r="S375" s="7"/>
      <c r="T375" s="7"/>
      <c r="U375" s="7"/>
      <c r="V375" s="7"/>
      <c r="W375" s="7"/>
    </row>
    <row r="376" spans="1:23" x14ac:dyDescent="0.3">
      <c r="A376" s="5"/>
      <c r="B376" s="7"/>
      <c r="C376" s="7"/>
      <c r="D376" s="7"/>
      <c r="E376" s="7"/>
      <c r="F376" s="7"/>
      <c r="G376" s="7"/>
      <c r="H376" s="7"/>
      <c r="I376" s="7"/>
      <c r="J376" s="7"/>
      <c r="K376" s="7"/>
      <c r="L376" s="7"/>
      <c r="M376" s="7"/>
      <c r="N376" s="7"/>
      <c r="O376" s="7"/>
      <c r="P376" s="7"/>
      <c r="Q376" s="7"/>
      <c r="R376" s="7"/>
      <c r="S376" s="7"/>
      <c r="T376" s="7"/>
      <c r="U376" s="7"/>
      <c r="V376" s="7"/>
      <c r="W376" s="7"/>
    </row>
    <row r="377" spans="1:23" x14ac:dyDescent="0.3">
      <c r="A377" s="5"/>
      <c r="B377" s="7"/>
      <c r="C377" s="7"/>
      <c r="D377" s="7"/>
      <c r="E377" s="7"/>
      <c r="F377" s="7"/>
      <c r="G377" s="7"/>
      <c r="H377" s="7"/>
      <c r="I377" s="7"/>
      <c r="J377" s="7"/>
      <c r="K377" s="7"/>
      <c r="L377" s="7"/>
      <c r="M377" s="7"/>
      <c r="N377" s="7"/>
      <c r="O377" s="7"/>
      <c r="P377" s="7"/>
      <c r="Q377" s="7"/>
      <c r="R377" s="7"/>
      <c r="S377" s="7"/>
      <c r="T377" s="7"/>
      <c r="U377" s="7"/>
      <c r="V377" s="7"/>
      <c r="W377" s="7"/>
    </row>
    <row r="378" spans="1:23" x14ac:dyDescent="0.3">
      <c r="A378" s="5"/>
      <c r="B378" s="7"/>
      <c r="C378" s="7"/>
      <c r="D378" s="7"/>
      <c r="E378" s="7"/>
      <c r="F378" s="7"/>
      <c r="G378" s="7"/>
      <c r="H378" s="7"/>
      <c r="I378" s="7"/>
      <c r="J378" s="7"/>
      <c r="K378" s="7"/>
      <c r="L378" s="7"/>
      <c r="M378" s="7"/>
      <c r="N378" s="7"/>
      <c r="O378" s="7"/>
      <c r="P378" s="7"/>
      <c r="Q378" s="7"/>
      <c r="R378" s="7"/>
      <c r="S378" s="7"/>
      <c r="T378" s="7"/>
      <c r="U378" s="7"/>
      <c r="V378" s="7"/>
      <c r="W378" s="7"/>
    </row>
    <row r="379" spans="1:23" x14ac:dyDescent="0.3">
      <c r="A379" s="5"/>
      <c r="B379" s="7"/>
      <c r="C379" s="7"/>
      <c r="D379" s="7"/>
      <c r="E379" s="7"/>
      <c r="F379" s="7"/>
      <c r="G379" s="7"/>
      <c r="H379" s="7"/>
      <c r="I379" s="7"/>
      <c r="J379" s="7"/>
      <c r="K379" s="7"/>
      <c r="L379" s="7"/>
      <c r="M379" s="7"/>
      <c r="N379" s="7"/>
      <c r="O379" s="7"/>
      <c r="P379" s="7"/>
      <c r="Q379" s="7"/>
      <c r="R379" s="7"/>
      <c r="S379" s="7"/>
      <c r="T379" s="7"/>
      <c r="U379" s="7"/>
      <c r="V379" s="7"/>
      <c r="W379" s="7"/>
    </row>
    <row r="380" spans="1:23" x14ac:dyDescent="0.3">
      <c r="A380" s="5"/>
      <c r="B380" s="7"/>
      <c r="C380" s="7"/>
      <c r="D380" s="7"/>
      <c r="E380" s="7"/>
      <c r="F380" s="7"/>
      <c r="G380" s="7"/>
      <c r="H380" s="7"/>
      <c r="I380" s="7"/>
      <c r="J380" s="7"/>
      <c r="K380" s="7"/>
      <c r="L380" s="7"/>
      <c r="M380" s="7"/>
      <c r="N380" s="7"/>
      <c r="O380" s="7"/>
      <c r="P380" s="7"/>
      <c r="Q380" s="7"/>
      <c r="R380" s="7"/>
      <c r="S380" s="7"/>
      <c r="T380" s="7"/>
      <c r="U380" s="7"/>
      <c r="V380" s="7"/>
      <c r="W380" s="7"/>
    </row>
    <row r="381" spans="1:23" x14ac:dyDescent="0.3">
      <c r="A381" s="5"/>
      <c r="B381" s="7"/>
      <c r="C381" s="7"/>
      <c r="D381" s="7"/>
      <c r="E381" s="7"/>
      <c r="F381" s="7"/>
      <c r="G381" s="7"/>
      <c r="H381" s="7"/>
      <c r="I381" s="7"/>
      <c r="J381" s="7"/>
      <c r="K381" s="7"/>
      <c r="L381" s="7"/>
      <c r="M381" s="7"/>
      <c r="N381" s="7"/>
      <c r="O381" s="7"/>
      <c r="P381" s="7"/>
      <c r="Q381" s="7"/>
      <c r="R381" s="7"/>
      <c r="S381" s="7"/>
      <c r="T381" s="7"/>
      <c r="U381" s="7"/>
      <c r="V381" s="7"/>
      <c r="W381" s="7"/>
    </row>
    <row r="382" spans="1:23" x14ac:dyDescent="0.3">
      <c r="A382" s="5"/>
      <c r="B382" s="7"/>
      <c r="C382" s="7"/>
      <c r="D382" s="7"/>
      <c r="E382" s="7"/>
      <c r="F382" s="7"/>
      <c r="G382" s="7"/>
      <c r="H382" s="7"/>
      <c r="I382" s="7"/>
      <c r="J382" s="7"/>
      <c r="K382" s="7"/>
      <c r="L382" s="7"/>
      <c r="M382" s="7"/>
      <c r="N382" s="7"/>
      <c r="O382" s="7"/>
      <c r="P382" s="7"/>
      <c r="Q382" s="7"/>
      <c r="R382" s="7"/>
      <c r="S382" s="7"/>
      <c r="T382" s="7"/>
      <c r="U382" s="7"/>
      <c r="V382" s="7"/>
      <c r="W382" s="7"/>
    </row>
    <row r="383" spans="1:23" x14ac:dyDescent="0.3">
      <c r="A383" s="5"/>
      <c r="B383" s="7"/>
      <c r="C383" s="7"/>
      <c r="D383" s="7"/>
      <c r="E383" s="7"/>
      <c r="F383" s="7"/>
      <c r="G383" s="7"/>
      <c r="H383" s="7"/>
      <c r="I383" s="7"/>
      <c r="J383" s="7"/>
      <c r="K383" s="7"/>
      <c r="L383" s="7"/>
      <c r="M383" s="7"/>
      <c r="N383" s="7"/>
      <c r="O383" s="7"/>
      <c r="P383" s="7"/>
      <c r="Q383" s="7"/>
      <c r="R383" s="7"/>
      <c r="S383" s="7"/>
      <c r="T383" s="7"/>
      <c r="U383" s="7"/>
      <c r="V383" s="7"/>
      <c r="W383" s="7"/>
    </row>
    <row r="384" spans="1:23" x14ac:dyDescent="0.3">
      <c r="A384" s="5"/>
      <c r="B384" s="7"/>
      <c r="C384" s="7"/>
      <c r="D384" s="7"/>
      <c r="E384" s="7"/>
      <c r="F384" s="7"/>
      <c r="G384" s="7"/>
      <c r="H384" s="7"/>
      <c r="I384" s="7"/>
      <c r="J384" s="7"/>
      <c r="K384" s="7"/>
      <c r="L384" s="7"/>
      <c r="M384" s="7"/>
      <c r="N384" s="7"/>
      <c r="O384" s="7"/>
      <c r="P384" s="7"/>
      <c r="Q384" s="7"/>
      <c r="R384" s="7"/>
      <c r="S384" s="7"/>
      <c r="T384" s="7"/>
      <c r="U384" s="7"/>
      <c r="V384" s="7"/>
      <c r="W384" s="7"/>
    </row>
    <row r="385" spans="1:23" x14ac:dyDescent="0.3">
      <c r="A385" s="5"/>
      <c r="B385" s="7"/>
      <c r="C385" s="7"/>
      <c r="D385" s="7"/>
      <c r="E385" s="7"/>
      <c r="F385" s="7"/>
      <c r="G385" s="7"/>
      <c r="H385" s="7"/>
      <c r="I385" s="7"/>
      <c r="J385" s="7"/>
      <c r="K385" s="7"/>
      <c r="L385" s="7"/>
      <c r="M385" s="7"/>
      <c r="N385" s="7"/>
      <c r="O385" s="7"/>
      <c r="P385" s="7"/>
      <c r="Q385" s="7"/>
      <c r="R385" s="7"/>
      <c r="S385" s="7"/>
      <c r="T385" s="7"/>
      <c r="U385" s="7"/>
      <c r="V385" s="7"/>
      <c r="W385" s="7"/>
    </row>
    <row r="386" spans="1:23" x14ac:dyDescent="0.3">
      <c r="A386" s="5"/>
      <c r="B386" s="7"/>
      <c r="C386" s="7"/>
      <c r="D386" s="7"/>
      <c r="E386" s="7"/>
      <c r="F386" s="7"/>
      <c r="G386" s="7"/>
      <c r="H386" s="7"/>
      <c r="I386" s="7"/>
      <c r="J386" s="7"/>
      <c r="K386" s="7"/>
      <c r="L386" s="7"/>
      <c r="M386" s="7"/>
      <c r="N386" s="7"/>
      <c r="O386" s="7"/>
      <c r="P386" s="7"/>
      <c r="Q386" s="7"/>
      <c r="R386" s="7"/>
      <c r="S386" s="7"/>
      <c r="T386" s="7"/>
      <c r="U386" s="7"/>
      <c r="V386" s="7"/>
      <c r="W386" s="7"/>
    </row>
    <row r="387" spans="1:23" x14ac:dyDescent="0.3">
      <c r="A387" s="5"/>
      <c r="B387" s="7"/>
      <c r="C387" s="7"/>
      <c r="D387" s="7"/>
      <c r="E387" s="7"/>
      <c r="F387" s="7"/>
      <c r="G387" s="7"/>
      <c r="H387" s="7"/>
      <c r="I387" s="7"/>
      <c r="J387" s="7"/>
      <c r="K387" s="7"/>
      <c r="L387" s="7"/>
      <c r="M387" s="7"/>
      <c r="N387" s="7"/>
      <c r="O387" s="7"/>
      <c r="P387" s="7"/>
      <c r="Q387" s="7"/>
      <c r="R387" s="7"/>
      <c r="S387" s="7"/>
      <c r="T387" s="7"/>
      <c r="U387" s="7"/>
      <c r="V387" s="7"/>
      <c r="W387" s="7"/>
    </row>
    <row r="388" spans="1:23" x14ac:dyDescent="0.3">
      <c r="A388" s="5"/>
      <c r="B388" s="7"/>
      <c r="C388" s="7"/>
      <c r="D388" s="7"/>
      <c r="E388" s="7"/>
      <c r="F388" s="7"/>
      <c r="G388" s="7"/>
      <c r="H388" s="7"/>
      <c r="I388" s="7"/>
      <c r="J388" s="7"/>
      <c r="K388" s="7"/>
      <c r="L388" s="7"/>
      <c r="M388" s="7"/>
      <c r="N388" s="7"/>
      <c r="O388" s="7"/>
      <c r="P388" s="7"/>
      <c r="Q388" s="7"/>
      <c r="R388" s="7"/>
      <c r="S388" s="7"/>
      <c r="T388" s="7"/>
      <c r="U388" s="7"/>
      <c r="V388" s="7"/>
      <c r="W388" s="7"/>
    </row>
    <row r="389" spans="1:23" x14ac:dyDescent="0.3">
      <c r="A389" s="5"/>
      <c r="B389" s="7"/>
      <c r="C389" s="7"/>
      <c r="D389" s="7"/>
      <c r="E389" s="7"/>
      <c r="F389" s="7"/>
      <c r="G389" s="7"/>
      <c r="H389" s="7"/>
      <c r="I389" s="7"/>
      <c r="J389" s="7"/>
      <c r="K389" s="7"/>
      <c r="L389" s="7"/>
      <c r="M389" s="7"/>
      <c r="N389" s="7"/>
      <c r="O389" s="7"/>
      <c r="P389" s="7"/>
      <c r="Q389" s="7"/>
      <c r="R389" s="7"/>
      <c r="S389" s="7"/>
      <c r="T389" s="7"/>
      <c r="U389" s="7"/>
      <c r="V389" s="7"/>
      <c r="W389" s="7"/>
    </row>
    <row r="390" spans="1:23" x14ac:dyDescent="0.3">
      <c r="A390" s="5"/>
      <c r="B390" s="7"/>
      <c r="C390" s="7"/>
      <c r="D390" s="7"/>
      <c r="E390" s="7"/>
      <c r="F390" s="7"/>
      <c r="G390" s="7"/>
      <c r="H390" s="7"/>
      <c r="I390" s="7"/>
      <c r="J390" s="7"/>
      <c r="K390" s="7"/>
      <c r="L390" s="7"/>
      <c r="M390" s="7"/>
      <c r="N390" s="7"/>
      <c r="O390" s="7"/>
      <c r="P390" s="7"/>
      <c r="Q390" s="7"/>
      <c r="R390" s="7"/>
      <c r="S390" s="7"/>
      <c r="T390" s="7"/>
      <c r="U390" s="7"/>
      <c r="V390" s="7"/>
      <c r="W390" s="7"/>
    </row>
    <row r="391" spans="1:23" x14ac:dyDescent="0.3">
      <c r="A391" s="5"/>
      <c r="B391" s="7"/>
      <c r="C391" s="7"/>
      <c r="D391" s="7"/>
      <c r="E391" s="7"/>
      <c r="F391" s="7"/>
      <c r="G391" s="7"/>
      <c r="H391" s="7"/>
      <c r="I391" s="7"/>
      <c r="J391" s="7"/>
      <c r="K391" s="7"/>
      <c r="L391" s="7"/>
      <c r="M391" s="7"/>
      <c r="N391" s="7"/>
      <c r="O391" s="7"/>
      <c r="P391" s="7"/>
      <c r="Q391" s="7"/>
      <c r="R391" s="7"/>
      <c r="S391" s="7"/>
      <c r="T391" s="7"/>
      <c r="U391" s="7"/>
      <c r="V391" s="7"/>
      <c r="W391" s="7"/>
    </row>
    <row r="392" spans="1:23" x14ac:dyDescent="0.3">
      <c r="A392" s="5"/>
      <c r="B392" s="7"/>
      <c r="C392" s="7"/>
      <c r="D392" s="7"/>
      <c r="E392" s="7"/>
      <c r="F392" s="7"/>
      <c r="G392" s="7"/>
      <c r="H392" s="7"/>
      <c r="I392" s="7"/>
      <c r="J392" s="7"/>
      <c r="K392" s="7"/>
      <c r="L392" s="7"/>
      <c r="M392" s="7"/>
      <c r="N392" s="7"/>
      <c r="O392" s="7"/>
      <c r="P392" s="7"/>
      <c r="Q392" s="7"/>
      <c r="R392" s="7"/>
      <c r="S392" s="7"/>
      <c r="T392" s="7"/>
      <c r="U392" s="7"/>
      <c r="V392" s="7"/>
      <c r="W392" s="7"/>
    </row>
    <row r="393" spans="1:23" x14ac:dyDescent="0.3">
      <c r="A393" s="5"/>
      <c r="B393" s="7"/>
      <c r="C393" s="7"/>
      <c r="D393" s="7"/>
      <c r="E393" s="7"/>
      <c r="F393" s="7"/>
      <c r="G393" s="7"/>
      <c r="H393" s="7"/>
      <c r="I393" s="7"/>
      <c r="J393" s="7"/>
      <c r="K393" s="7"/>
      <c r="L393" s="7"/>
      <c r="M393" s="7"/>
      <c r="N393" s="7"/>
      <c r="O393" s="7"/>
      <c r="P393" s="7"/>
      <c r="Q393" s="7"/>
      <c r="R393" s="7"/>
      <c r="S393" s="7"/>
      <c r="T393" s="7"/>
      <c r="U393" s="7"/>
      <c r="V393" s="7"/>
      <c r="W393" s="7"/>
    </row>
    <row r="394" spans="1:23" x14ac:dyDescent="0.3">
      <c r="A394" s="5"/>
      <c r="B394" s="7"/>
      <c r="C394" s="7"/>
      <c r="D394" s="7"/>
      <c r="E394" s="7"/>
      <c r="F394" s="7"/>
      <c r="G394" s="7"/>
      <c r="H394" s="7"/>
      <c r="I394" s="7"/>
      <c r="J394" s="7"/>
      <c r="K394" s="7"/>
      <c r="L394" s="7"/>
      <c r="M394" s="7"/>
      <c r="N394" s="7"/>
      <c r="O394" s="7"/>
      <c r="P394" s="7"/>
      <c r="Q394" s="7"/>
      <c r="R394" s="7"/>
      <c r="S394" s="7"/>
      <c r="T394" s="7"/>
      <c r="U394" s="7"/>
      <c r="V394" s="7"/>
      <c r="W394" s="7"/>
    </row>
    <row r="395" spans="1:23" x14ac:dyDescent="0.3">
      <c r="A395" s="5"/>
      <c r="B395" s="7"/>
      <c r="C395" s="7"/>
      <c r="D395" s="7"/>
      <c r="E395" s="7"/>
      <c r="F395" s="7"/>
      <c r="G395" s="7"/>
      <c r="H395" s="7"/>
      <c r="I395" s="7"/>
      <c r="J395" s="7"/>
      <c r="K395" s="7"/>
      <c r="L395" s="7"/>
      <c r="M395" s="7"/>
      <c r="N395" s="7"/>
      <c r="O395" s="7"/>
      <c r="P395" s="7"/>
      <c r="Q395" s="7"/>
      <c r="R395" s="7"/>
      <c r="S395" s="7"/>
      <c r="T395" s="7"/>
      <c r="U395" s="7"/>
      <c r="V395" s="7"/>
      <c r="W395" s="7"/>
    </row>
    <row r="396" spans="1:23" x14ac:dyDescent="0.3">
      <c r="A396" s="5"/>
      <c r="B396" s="7"/>
      <c r="C396" s="7"/>
      <c r="D396" s="7"/>
      <c r="E396" s="7"/>
      <c r="F396" s="7"/>
      <c r="G396" s="7"/>
      <c r="H396" s="7"/>
      <c r="I396" s="7"/>
      <c r="J396" s="7"/>
      <c r="K396" s="7"/>
      <c r="L396" s="7"/>
      <c r="M396" s="7"/>
      <c r="N396" s="7"/>
      <c r="O396" s="7"/>
      <c r="P396" s="7"/>
      <c r="Q396" s="7"/>
      <c r="R396" s="7"/>
      <c r="S396" s="7"/>
      <c r="T396" s="7"/>
      <c r="U396" s="7"/>
      <c r="V396" s="7"/>
      <c r="W396" s="7"/>
    </row>
    <row r="397" spans="1:23" x14ac:dyDescent="0.3">
      <c r="A397" s="5"/>
      <c r="B397" s="7"/>
      <c r="C397" s="7"/>
      <c r="D397" s="7"/>
      <c r="E397" s="7"/>
      <c r="F397" s="7"/>
      <c r="G397" s="7"/>
      <c r="H397" s="7"/>
      <c r="I397" s="7"/>
      <c r="J397" s="7"/>
      <c r="K397" s="7"/>
      <c r="L397" s="7"/>
      <c r="M397" s="7"/>
      <c r="N397" s="7"/>
      <c r="O397" s="7"/>
      <c r="P397" s="7"/>
      <c r="Q397" s="7"/>
      <c r="R397" s="7"/>
      <c r="S397" s="7"/>
      <c r="T397" s="7"/>
      <c r="U397" s="7"/>
      <c r="V397" s="7"/>
      <c r="W397" s="7"/>
    </row>
    <row r="398" spans="1:23" x14ac:dyDescent="0.3">
      <c r="A398" s="5"/>
      <c r="B398" s="7"/>
      <c r="C398" s="7"/>
      <c r="D398" s="7"/>
      <c r="E398" s="7"/>
      <c r="F398" s="7"/>
      <c r="G398" s="7"/>
      <c r="H398" s="7"/>
      <c r="I398" s="7"/>
      <c r="J398" s="7"/>
      <c r="K398" s="7"/>
      <c r="L398" s="7"/>
      <c r="M398" s="7"/>
      <c r="N398" s="7"/>
      <c r="O398" s="7"/>
      <c r="P398" s="7"/>
      <c r="Q398" s="7"/>
      <c r="R398" s="7"/>
      <c r="S398" s="7"/>
      <c r="T398" s="7"/>
      <c r="U398" s="7"/>
      <c r="V398" s="7"/>
      <c r="W398" s="7"/>
    </row>
    <row r="399" spans="1:23" x14ac:dyDescent="0.3">
      <c r="A399" s="5"/>
      <c r="B399" s="7"/>
      <c r="C399" s="7"/>
      <c r="D399" s="7"/>
      <c r="E399" s="7"/>
      <c r="F399" s="7"/>
      <c r="G399" s="7"/>
      <c r="H399" s="7"/>
      <c r="I399" s="7"/>
      <c r="J399" s="7"/>
      <c r="K399" s="7"/>
      <c r="L399" s="7"/>
      <c r="M399" s="7"/>
      <c r="N399" s="7"/>
      <c r="O399" s="7"/>
      <c r="P399" s="7"/>
      <c r="Q399" s="7"/>
      <c r="R399" s="7"/>
      <c r="S399" s="7"/>
      <c r="T399" s="7"/>
      <c r="U399" s="7"/>
      <c r="V399" s="7"/>
      <c r="W399" s="7"/>
    </row>
    <row r="400" spans="1:23" x14ac:dyDescent="0.3">
      <c r="A400" s="5"/>
      <c r="B400" s="7"/>
      <c r="C400" s="7"/>
      <c r="D400" s="7"/>
      <c r="E400" s="7"/>
      <c r="F400" s="7"/>
      <c r="G400" s="7"/>
      <c r="H400" s="7"/>
      <c r="I400" s="7"/>
      <c r="J400" s="7"/>
      <c r="K400" s="7"/>
      <c r="L400" s="7"/>
      <c r="M400" s="7"/>
      <c r="N400" s="7"/>
      <c r="O400" s="7"/>
      <c r="P400" s="7"/>
      <c r="Q400" s="7"/>
      <c r="R400" s="7"/>
      <c r="S400" s="7"/>
      <c r="T400" s="7"/>
      <c r="U400" s="7"/>
      <c r="V400" s="7"/>
      <c r="W400" s="7"/>
    </row>
    <row r="401" spans="1:23" x14ac:dyDescent="0.3">
      <c r="A401" s="5"/>
      <c r="B401" s="7"/>
      <c r="C401" s="7"/>
      <c r="D401" s="7"/>
      <c r="E401" s="7"/>
      <c r="F401" s="7"/>
      <c r="G401" s="7"/>
      <c r="H401" s="7"/>
      <c r="I401" s="7"/>
      <c r="J401" s="7"/>
      <c r="K401" s="7"/>
      <c r="L401" s="7"/>
      <c r="M401" s="7"/>
      <c r="N401" s="7"/>
      <c r="O401" s="7"/>
      <c r="P401" s="7"/>
      <c r="Q401" s="7"/>
      <c r="R401" s="7"/>
      <c r="S401" s="7"/>
      <c r="T401" s="7"/>
      <c r="U401" s="7"/>
      <c r="V401" s="7"/>
      <c r="W401" s="7"/>
    </row>
    <row r="402" spans="1:23" x14ac:dyDescent="0.3">
      <c r="A402" s="5"/>
      <c r="B402" s="7"/>
      <c r="C402" s="7"/>
      <c r="D402" s="7"/>
      <c r="E402" s="7"/>
      <c r="F402" s="7"/>
      <c r="G402" s="7"/>
      <c r="H402" s="7"/>
      <c r="I402" s="7"/>
      <c r="J402" s="7"/>
      <c r="K402" s="7"/>
      <c r="L402" s="7"/>
      <c r="M402" s="7"/>
      <c r="N402" s="7"/>
      <c r="O402" s="7"/>
      <c r="P402" s="7"/>
      <c r="Q402" s="7"/>
      <c r="R402" s="7"/>
      <c r="S402" s="7"/>
      <c r="T402" s="7"/>
      <c r="U402" s="7"/>
      <c r="V402" s="7"/>
      <c r="W402" s="7"/>
    </row>
    <row r="403" spans="1:23" x14ac:dyDescent="0.3">
      <c r="A403" s="5"/>
      <c r="B403" s="7"/>
      <c r="C403" s="7"/>
      <c r="D403" s="7"/>
      <c r="E403" s="7"/>
      <c r="F403" s="7"/>
      <c r="G403" s="7"/>
      <c r="H403" s="7"/>
      <c r="I403" s="7"/>
      <c r="J403" s="7"/>
      <c r="K403" s="7"/>
      <c r="L403" s="7"/>
      <c r="M403" s="7"/>
      <c r="N403" s="7"/>
      <c r="O403" s="7"/>
      <c r="P403" s="7"/>
      <c r="Q403" s="7"/>
      <c r="R403" s="7"/>
      <c r="S403" s="7"/>
      <c r="T403" s="7"/>
      <c r="U403" s="7"/>
      <c r="V403" s="7"/>
      <c r="W403" s="7"/>
    </row>
    <row r="404" spans="1:23" x14ac:dyDescent="0.3">
      <c r="A404" s="5"/>
      <c r="B404" s="7"/>
      <c r="C404" s="7"/>
      <c r="D404" s="7"/>
      <c r="E404" s="7"/>
      <c r="F404" s="7"/>
      <c r="G404" s="7"/>
      <c r="H404" s="7"/>
      <c r="I404" s="7"/>
      <c r="J404" s="7"/>
      <c r="K404" s="7"/>
      <c r="L404" s="7"/>
      <c r="M404" s="7"/>
      <c r="N404" s="7"/>
      <c r="O404" s="7"/>
      <c r="P404" s="7"/>
      <c r="Q404" s="7"/>
      <c r="R404" s="7"/>
      <c r="S404" s="7"/>
      <c r="T404" s="7"/>
      <c r="U404" s="7"/>
      <c r="V404" s="7"/>
      <c r="W404" s="7"/>
    </row>
    <row r="405" spans="1:23" x14ac:dyDescent="0.3">
      <c r="A405" s="5"/>
      <c r="B405" s="7"/>
      <c r="C405" s="7"/>
      <c r="D405" s="7"/>
      <c r="E405" s="7"/>
      <c r="F405" s="7"/>
      <c r="G405" s="7"/>
      <c r="H405" s="7"/>
      <c r="I405" s="7"/>
      <c r="J405" s="7"/>
      <c r="K405" s="7"/>
      <c r="L405" s="7"/>
      <c r="M405" s="7"/>
      <c r="N405" s="7"/>
      <c r="O405" s="7"/>
      <c r="P405" s="7"/>
      <c r="Q405" s="7"/>
      <c r="R405" s="7"/>
      <c r="S405" s="7"/>
      <c r="T405" s="7"/>
      <c r="U405" s="7"/>
      <c r="V405" s="7"/>
      <c r="W405" s="7"/>
    </row>
    <row r="406" spans="1:23" x14ac:dyDescent="0.3">
      <c r="A406" s="5"/>
      <c r="B406" s="7"/>
      <c r="C406" s="7"/>
      <c r="D406" s="7"/>
      <c r="E406" s="7"/>
      <c r="F406" s="7"/>
      <c r="G406" s="7"/>
      <c r="H406" s="7"/>
      <c r="I406" s="7"/>
      <c r="J406" s="7"/>
      <c r="K406" s="7"/>
      <c r="L406" s="7"/>
      <c r="M406" s="7"/>
      <c r="N406" s="7"/>
      <c r="O406" s="7"/>
      <c r="P406" s="7"/>
      <c r="Q406" s="7"/>
      <c r="R406" s="7"/>
      <c r="S406" s="7"/>
      <c r="T406" s="7"/>
      <c r="U406" s="7"/>
      <c r="V406" s="7"/>
      <c r="W406" s="7"/>
    </row>
    <row r="407" spans="1:23" x14ac:dyDescent="0.3">
      <c r="A407" s="5"/>
      <c r="B407" s="7"/>
      <c r="C407" s="7"/>
      <c r="D407" s="7"/>
      <c r="E407" s="7"/>
      <c r="F407" s="7"/>
      <c r="G407" s="7"/>
      <c r="H407" s="7"/>
      <c r="I407" s="7"/>
      <c r="J407" s="7"/>
      <c r="K407" s="7"/>
      <c r="L407" s="7"/>
      <c r="M407" s="7"/>
      <c r="N407" s="7"/>
      <c r="O407" s="7"/>
      <c r="P407" s="7"/>
      <c r="Q407" s="7"/>
      <c r="R407" s="7"/>
      <c r="S407" s="7"/>
      <c r="T407" s="7"/>
      <c r="U407" s="7"/>
      <c r="V407" s="7"/>
      <c r="W407" s="7"/>
    </row>
    <row r="408" spans="1:23" x14ac:dyDescent="0.3">
      <c r="A408" s="5"/>
      <c r="B408" s="7"/>
      <c r="C408" s="7"/>
      <c r="D408" s="7"/>
      <c r="E408" s="7"/>
      <c r="F408" s="7"/>
      <c r="G408" s="7"/>
      <c r="H408" s="7"/>
      <c r="I408" s="7"/>
      <c r="J408" s="7"/>
      <c r="K408" s="7"/>
      <c r="L408" s="7"/>
      <c r="M408" s="7"/>
      <c r="N408" s="7"/>
      <c r="O408" s="7"/>
      <c r="P408" s="7"/>
      <c r="Q408" s="7"/>
      <c r="R408" s="7"/>
      <c r="S408" s="7"/>
      <c r="T408" s="7"/>
      <c r="U408" s="7"/>
      <c r="V408" s="7"/>
      <c r="W408" s="7"/>
    </row>
    <row r="409" spans="1:23" x14ac:dyDescent="0.3">
      <c r="A409" s="5"/>
      <c r="B409" s="7"/>
      <c r="C409" s="7"/>
      <c r="D409" s="7"/>
      <c r="E409" s="7"/>
      <c r="F409" s="7"/>
      <c r="G409" s="7"/>
      <c r="H409" s="7"/>
      <c r="I409" s="7"/>
      <c r="J409" s="7"/>
      <c r="K409" s="7"/>
      <c r="L409" s="7"/>
      <c r="M409" s="7"/>
      <c r="N409" s="7"/>
      <c r="O409" s="7"/>
      <c r="P409" s="7"/>
      <c r="Q409" s="7"/>
      <c r="R409" s="7"/>
      <c r="S409" s="7"/>
      <c r="T409" s="7"/>
      <c r="U409" s="7"/>
      <c r="V409" s="7"/>
      <c r="W409" s="7"/>
    </row>
    <row r="410" spans="1:23" x14ac:dyDescent="0.3">
      <c r="A410" s="5"/>
      <c r="B410" s="7"/>
      <c r="C410" s="7"/>
      <c r="D410" s="7"/>
      <c r="E410" s="7"/>
      <c r="F410" s="7"/>
      <c r="G410" s="7"/>
      <c r="H410" s="7"/>
      <c r="I410" s="7"/>
      <c r="J410" s="7"/>
      <c r="K410" s="7"/>
      <c r="L410" s="7"/>
      <c r="M410" s="7"/>
      <c r="N410" s="7"/>
      <c r="O410" s="7"/>
      <c r="P410" s="7"/>
      <c r="Q410" s="7"/>
      <c r="R410" s="7"/>
      <c r="S410" s="7"/>
      <c r="T410" s="7"/>
      <c r="U410" s="7"/>
      <c r="V410" s="7"/>
      <c r="W410" s="7"/>
    </row>
    <row r="411" spans="1:23" x14ac:dyDescent="0.3">
      <c r="A411" s="5"/>
      <c r="B411" s="7"/>
      <c r="C411" s="7"/>
      <c r="D411" s="7"/>
      <c r="E411" s="7"/>
      <c r="F411" s="7"/>
      <c r="G411" s="7"/>
      <c r="H411" s="7"/>
      <c r="I411" s="7"/>
      <c r="J411" s="7"/>
      <c r="K411" s="7"/>
      <c r="L411" s="7"/>
      <c r="M411" s="7"/>
      <c r="N411" s="7"/>
      <c r="O411" s="7"/>
      <c r="P411" s="7"/>
      <c r="Q411" s="7"/>
      <c r="R411" s="7"/>
      <c r="S411" s="7"/>
      <c r="T411" s="7"/>
      <c r="U411" s="7"/>
      <c r="V411" s="7"/>
      <c r="W411" s="7"/>
    </row>
    <row r="412" spans="1:23" x14ac:dyDescent="0.3">
      <c r="A412" s="5"/>
      <c r="B412" s="7"/>
      <c r="C412" s="7"/>
      <c r="D412" s="7"/>
      <c r="E412" s="7"/>
      <c r="F412" s="7"/>
      <c r="G412" s="7"/>
      <c r="H412" s="7"/>
      <c r="I412" s="7"/>
      <c r="J412" s="7"/>
      <c r="K412" s="7"/>
      <c r="L412" s="7"/>
      <c r="M412" s="7"/>
      <c r="N412" s="7"/>
      <c r="O412" s="7"/>
      <c r="P412" s="7"/>
      <c r="Q412" s="7"/>
      <c r="R412" s="7"/>
      <c r="S412" s="7"/>
      <c r="T412" s="7"/>
      <c r="U412" s="7"/>
      <c r="V412" s="7"/>
      <c r="W412" s="7"/>
    </row>
    <row r="413" spans="1:23" x14ac:dyDescent="0.3">
      <c r="A413" s="5"/>
      <c r="B413" s="7"/>
      <c r="C413" s="7"/>
      <c r="D413" s="7"/>
      <c r="E413" s="7"/>
      <c r="F413" s="7"/>
      <c r="G413" s="7"/>
      <c r="H413" s="7"/>
      <c r="I413" s="7"/>
      <c r="J413" s="7"/>
      <c r="K413" s="7"/>
      <c r="L413" s="7"/>
      <c r="M413" s="7"/>
      <c r="N413" s="7"/>
      <c r="O413" s="7"/>
      <c r="P413" s="7"/>
      <c r="Q413" s="7"/>
      <c r="R413" s="7"/>
      <c r="S413" s="7"/>
      <c r="T413" s="7"/>
      <c r="U413" s="7"/>
      <c r="V413" s="7"/>
      <c r="W413" s="7"/>
    </row>
    <row r="414" spans="1:23" x14ac:dyDescent="0.3">
      <c r="A414" s="5"/>
      <c r="B414" s="7"/>
      <c r="C414" s="7"/>
      <c r="D414" s="7"/>
      <c r="E414" s="7"/>
      <c r="F414" s="7"/>
      <c r="G414" s="7"/>
      <c r="H414" s="7"/>
      <c r="I414" s="7"/>
      <c r="J414" s="7"/>
      <c r="K414" s="7"/>
      <c r="L414" s="7"/>
      <c r="M414" s="7"/>
      <c r="N414" s="7"/>
      <c r="O414" s="7"/>
      <c r="P414" s="7"/>
      <c r="Q414" s="7"/>
      <c r="R414" s="7"/>
      <c r="S414" s="7"/>
      <c r="T414" s="7"/>
      <c r="U414" s="7"/>
      <c r="V414" s="7"/>
      <c r="W414" s="7"/>
    </row>
    <row r="415" spans="1:23" x14ac:dyDescent="0.3">
      <c r="A415" s="5"/>
      <c r="B415" s="7"/>
      <c r="C415" s="7"/>
      <c r="D415" s="7"/>
      <c r="E415" s="7"/>
      <c r="F415" s="7"/>
      <c r="G415" s="7"/>
      <c r="H415" s="7"/>
      <c r="I415" s="7"/>
      <c r="J415" s="7"/>
      <c r="K415" s="7"/>
      <c r="L415" s="7"/>
      <c r="M415" s="7"/>
      <c r="N415" s="7"/>
      <c r="O415" s="7"/>
      <c r="P415" s="7"/>
      <c r="Q415" s="7"/>
      <c r="R415" s="7"/>
      <c r="S415" s="7"/>
      <c r="T415" s="7"/>
      <c r="U415" s="7"/>
      <c r="V415" s="7"/>
      <c r="W415" s="7"/>
    </row>
    <row r="416" spans="1:23" x14ac:dyDescent="0.3">
      <c r="A416" s="5"/>
      <c r="B416" s="7"/>
      <c r="C416" s="7"/>
      <c r="D416" s="7"/>
      <c r="E416" s="7"/>
      <c r="F416" s="7"/>
      <c r="G416" s="7"/>
      <c r="H416" s="7"/>
      <c r="I416" s="7"/>
      <c r="J416" s="7"/>
      <c r="K416" s="7"/>
      <c r="L416" s="7"/>
      <c r="M416" s="7"/>
      <c r="N416" s="7"/>
      <c r="O416" s="7"/>
      <c r="P416" s="7"/>
      <c r="Q416" s="7"/>
      <c r="R416" s="7"/>
      <c r="S416" s="7"/>
      <c r="T416" s="7"/>
      <c r="U416" s="7"/>
      <c r="V416" s="7"/>
      <c r="W416" s="7"/>
    </row>
    <row r="417" spans="1:23" x14ac:dyDescent="0.3">
      <c r="A417" s="5"/>
      <c r="B417" s="7"/>
      <c r="C417" s="7"/>
      <c r="D417" s="7"/>
      <c r="E417" s="7"/>
      <c r="F417" s="7"/>
      <c r="G417" s="7"/>
      <c r="H417" s="7"/>
      <c r="I417" s="7"/>
      <c r="J417" s="7"/>
      <c r="K417" s="7"/>
      <c r="L417" s="7"/>
      <c r="M417" s="7"/>
      <c r="N417" s="7"/>
      <c r="O417" s="7"/>
      <c r="P417" s="7"/>
      <c r="Q417" s="7"/>
      <c r="R417" s="7"/>
      <c r="S417" s="7"/>
      <c r="T417" s="7"/>
      <c r="U417" s="7"/>
      <c r="V417" s="7"/>
      <c r="W417" s="7"/>
    </row>
    <row r="418" spans="1:23" x14ac:dyDescent="0.3">
      <c r="A418" s="5"/>
      <c r="B418" s="7"/>
      <c r="C418" s="7"/>
      <c r="D418" s="7"/>
      <c r="E418" s="7"/>
      <c r="F418" s="7"/>
      <c r="G418" s="7"/>
      <c r="H418" s="7"/>
      <c r="I418" s="7"/>
      <c r="J418" s="7"/>
      <c r="K418" s="7"/>
      <c r="L418" s="7"/>
      <c r="M418" s="7"/>
      <c r="N418" s="7"/>
      <c r="O418" s="7"/>
      <c r="P418" s="7"/>
      <c r="Q418" s="7"/>
      <c r="R418" s="7"/>
      <c r="S418" s="7"/>
      <c r="T418" s="7"/>
      <c r="U418" s="7"/>
      <c r="V418" s="7"/>
      <c r="W418" s="7"/>
    </row>
    <row r="419" spans="1:23" x14ac:dyDescent="0.3">
      <c r="A419" s="5"/>
      <c r="B419" s="7"/>
      <c r="C419" s="7"/>
      <c r="D419" s="7"/>
      <c r="E419" s="7"/>
      <c r="F419" s="7"/>
      <c r="G419" s="7"/>
      <c r="H419" s="7"/>
      <c r="I419" s="7"/>
      <c r="J419" s="7"/>
      <c r="K419" s="7"/>
      <c r="L419" s="7"/>
      <c r="M419" s="7"/>
      <c r="N419" s="7"/>
      <c r="O419" s="7"/>
      <c r="P419" s="7"/>
      <c r="Q419" s="7"/>
      <c r="R419" s="7"/>
      <c r="S419" s="7"/>
      <c r="T419" s="7"/>
      <c r="U419" s="7"/>
      <c r="V419" s="7"/>
      <c r="W419" s="7"/>
    </row>
    <row r="420" spans="1:23" x14ac:dyDescent="0.3">
      <c r="A420" s="5"/>
      <c r="B420" s="7"/>
      <c r="C420" s="7"/>
      <c r="D420" s="7"/>
      <c r="E420" s="7"/>
      <c r="F420" s="7"/>
      <c r="G420" s="7"/>
      <c r="H420" s="7"/>
      <c r="I420" s="7"/>
      <c r="J420" s="7"/>
      <c r="K420" s="7"/>
      <c r="L420" s="7"/>
      <c r="M420" s="7"/>
      <c r="N420" s="7"/>
      <c r="O420" s="7"/>
      <c r="P420" s="7"/>
      <c r="Q420" s="7"/>
      <c r="R420" s="7"/>
      <c r="S420" s="7"/>
      <c r="T420" s="7"/>
      <c r="U420" s="7"/>
      <c r="V420" s="7"/>
      <c r="W420" s="7"/>
    </row>
    <row r="421" spans="1:23" x14ac:dyDescent="0.3">
      <c r="A421" s="5"/>
      <c r="B421" s="7"/>
      <c r="C421" s="7"/>
      <c r="D421" s="7"/>
      <c r="E421" s="7"/>
      <c r="F421" s="7"/>
      <c r="G421" s="7"/>
      <c r="H421" s="7"/>
      <c r="I421" s="7"/>
      <c r="J421" s="7"/>
      <c r="K421" s="7"/>
      <c r="L421" s="7"/>
      <c r="M421" s="7"/>
      <c r="N421" s="7"/>
      <c r="O421" s="7"/>
      <c r="P421" s="7"/>
      <c r="Q421" s="7"/>
      <c r="R421" s="7"/>
      <c r="S421" s="7"/>
      <c r="T421" s="7"/>
      <c r="U421" s="7"/>
      <c r="V421" s="7"/>
      <c r="W421" s="7"/>
    </row>
    <row r="422" spans="1:23" x14ac:dyDescent="0.3">
      <c r="A422" s="5"/>
      <c r="B422" s="7"/>
      <c r="C422" s="7"/>
      <c r="D422" s="7"/>
      <c r="E422" s="7"/>
      <c r="F422" s="7"/>
      <c r="G422" s="7"/>
      <c r="H422" s="7"/>
      <c r="I422" s="7"/>
      <c r="J422" s="7"/>
      <c r="K422" s="7"/>
      <c r="L422" s="7"/>
      <c r="M422" s="7"/>
      <c r="N422" s="7"/>
      <c r="O422" s="7"/>
      <c r="P422" s="7"/>
      <c r="Q422" s="7"/>
      <c r="R422" s="7"/>
      <c r="S422" s="7"/>
      <c r="T422" s="7"/>
      <c r="U422" s="7"/>
      <c r="V422" s="7"/>
      <c r="W422" s="7"/>
    </row>
    <row r="423" spans="1:23" x14ac:dyDescent="0.3">
      <c r="A423" s="5"/>
      <c r="B423" s="7"/>
      <c r="C423" s="7"/>
      <c r="D423" s="7"/>
      <c r="E423" s="7"/>
      <c r="F423" s="7"/>
      <c r="G423" s="7"/>
      <c r="H423" s="7"/>
      <c r="I423" s="7"/>
      <c r="J423" s="7"/>
      <c r="K423" s="7"/>
      <c r="L423" s="7"/>
      <c r="M423" s="7"/>
      <c r="N423" s="7"/>
      <c r="O423" s="7"/>
      <c r="P423" s="7"/>
      <c r="Q423" s="7"/>
      <c r="R423" s="7"/>
      <c r="S423" s="7"/>
      <c r="T423" s="7"/>
      <c r="U423" s="7"/>
      <c r="V423" s="7"/>
      <c r="W423" s="7"/>
    </row>
    <row r="424" spans="1:23" x14ac:dyDescent="0.3">
      <c r="A424" s="5"/>
      <c r="B424" s="7"/>
      <c r="C424" s="7"/>
      <c r="D424" s="7"/>
      <c r="E424" s="7"/>
      <c r="F424" s="7"/>
      <c r="G424" s="7"/>
      <c r="H424" s="7"/>
      <c r="I424" s="7"/>
      <c r="J424" s="7"/>
      <c r="K424" s="7"/>
      <c r="L424" s="7"/>
      <c r="M424" s="7"/>
      <c r="N424" s="7"/>
      <c r="O424" s="7"/>
      <c r="P424" s="7"/>
      <c r="Q424" s="7"/>
      <c r="R424" s="7"/>
      <c r="S424" s="7"/>
      <c r="T424" s="7"/>
      <c r="U424" s="7"/>
      <c r="V424" s="7"/>
      <c r="W424" s="7"/>
    </row>
    <row r="425" spans="1:23" x14ac:dyDescent="0.3">
      <c r="A425" s="5"/>
      <c r="B425" s="7"/>
      <c r="C425" s="7"/>
      <c r="D425" s="7"/>
      <c r="E425" s="7"/>
      <c r="F425" s="7"/>
      <c r="G425" s="7"/>
      <c r="H425" s="7"/>
      <c r="I425" s="7"/>
      <c r="J425" s="7"/>
      <c r="K425" s="7"/>
      <c r="L425" s="7"/>
      <c r="M425" s="7"/>
      <c r="N425" s="7"/>
      <c r="O425" s="7"/>
      <c r="P425" s="7"/>
      <c r="Q425" s="7"/>
      <c r="R425" s="7"/>
      <c r="S425" s="7"/>
      <c r="T425" s="7"/>
      <c r="U425" s="7"/>
      <c r="V425" s="7"/>
      <c r="W425" s="7"/>
    </row>
    <row r="426" spans="1:23" x14ac:dyDescent="0.3">
      <c r="A426" s="5"/>
      <c r="B426" s="7"/>
      <c r="C426" s="7"/>
      <c r="D426" s="7"/>
      <c r="E426" s="7"/>
      <c r="F426" s="7"/>
      <c r="G426" s="7"/>
      <c r="H426" s="7"/>
      <c r="I426" s="7"/>
      <c r="J426" s="7"/>
      <c r="K426" s="7"/>
      <c r="L426" s="7"/>
      <c r="M426" s="7"/>
      <c r="N426" s="7"/>
      <c r="O426" s="7"/>
      <c r="P426" s="7"/>
      <c r="Q426" s="7"/>
      <c r="R426" s="7"/>
      <c r="S426" s="7"/>
      <c r="T426" s="7"/>
      <c r="U426" s="7"/>
      <c r="V426" s="7"/>
      <c r="W426" s="7"/>
    </row>
    <row r="427" spans="1:23" x14ac:dyDescent="0.3">
      <c r="A427" s="5"/>
      <c r="B427" s="7"/>
      <c r="C427" s="7"/>
      <c r="D427" s="7"/>
      <c r="E427" s="7"/>
      <c r="F427" s="7"/>
      <c r="G427" s="7"/>
      <c r="H427" s="7"/>
      <c r="I427" s="7"/>
      <c r="J427" s="7"/>
      <c r="K427" s="7"/>
      <c r="L427" s="7"/>
      <c r="M427" s="7"/>
      <c r="N427" s="7"/>
      <c r="O427" s="7"/>
      <c r="P427" s="7"/>
      <c r="Q427" s="7"/>
      <c r="R427" s="7"/>
      <c r="S427" s="7"/>
      <c r="T427" s="7"/>
      <c r="U427" s="7"/>
      <c r="V427" s="7"/>
      <c r="W427" s="7"/>
    </row>
    <row r="428" spans="1:23" x14ac:dyDescent="0.3">
      <c r="A428" s="5"/>
      <c r="B428" s="7"/>
      <c r="C428" s="7"/>
      <c r="D428" s="7"/>
      <c r="E428" s="7"/>
      <c r="F428" s="7"/>
      <c r="G428" s="7"/>
      <c r="H428" s="7"/>
      <c r="I428" s="7"/>
      <c r="J428" s="7"/>
      <c r="K428" s="7"/>
      <c r="L428" s="7"/>
      <c r="M428" s="7"/>
      <c r="N428" s="7"/>
      <c r="O428" s="7"/>
      <c r="P428" s="7"/>
      <c r="Q428" s="7"/>
      <c r="R428" s="7"/>
      <c r="S428" s="7"/>
      <c r="T428" s="7"/>
      <c r="U428" s="7"/>
      <c r="V428" s="7"/>
      <c r="W428" s="7"/>
    </row>
    <row r="429" spans="1:23" x14ac:dyDescent="0.3">
      <c r="A429" s="5"/>
      <c r="B429" s="7"/>
      <c r="C429" s="7"/>
      <c r="D429" s="7"/>
      <c r="E429" s="7"/>
      <c r="F429" s="7"/>
      <c r="G429" s="7"/>
      <c r="H429" s="7"/>
      <c r="I429" s="7"/>
      <c r="J429" s="7"/>
      <c r="K429" s="7"/>
      <c r="L429" s="7"/>
      <c r="M429" s="7"/>
      <c r="N429" s="7"/>
      <c r="O429" s="7"/>
      <c r="P429" s="7"/>
      <c r="Q429" s="7"/>
      <c r="R429" s="7"/>
      <c r="S429" s="7"/>
      <c r="T429" s="7"/>
      <c r="U429" s="7"/>
      <c r="V429" s="7"/>
      <c r="W429" s="7"/>
    </row>
    <row r="430" spans="1:23" x14ac:dyDescent="0.3">
      <c r="A430" s="5"/>
      <c r="B430" s="7"/>
      <c r="C430" s="7"/>
      <c r="D430" s="7"/>
      <c r="E430" s="7"/>
      <c r="F430" s="7"/>
      <c r="G430" s="7"/>
      <c r="H430" s="7"/>
      <c r="I430" s="7"/>
      <c r="J430" s="7"/>
      <c r="K430" s="7"/>
      <c r="L430" s="7"/>
      <c r="M430" s="7"/>
      <c r="N430" s="7"/>
      <c r="O430" s="7"/>
      <c r="P430" s="7"/>
      <c r="Q430" s="7"/>
      <c r="R430" s="7"/>
      <c r="S430" s="7"/>
      <c r="T430" s="7"/>
      <c r="U430" s="7"/>
      <c r="V430" s="7"/>
      <c r="W430" s="7"/>
    </row>
    <row r="431" spans="1:23" x14ac:dyDescent="0.3">
      <c r="A431" s="5"/>
      <c r="B431" s="7"/>
      <c r="C431" s="7"/>
      <c r="D431" s="7"/>
      <c r="E431" s="7"/>
      <c r="F431" s="7"/>
      <c r="G431" s="7"/>
      <c r="H431" s="7"/>
      <c r="I431" s="7"/>
      <c r="J431" s="7"/>
      <c r="K431" s="7"/>
      <c r="L431" s="7"/>
      <c r="M431" s="7"/>
      <c r="N431" s="7"/>
      <c r="O431" s="7"/>
      <c r="P431" s="7"/>
      <c r="Q431" s="7"/>
      <c r="R431" s="7"/>
      <c r="S431" s="7"/>
      <c r="T431" s="7"/>
      <c r="U431" s="7"/>
      <c r="V431" s="7"/>
      <c r="W431" s="7"/>
    </row>
    <row r="432" spans="1:23" x14ac:dyDescent="0.3">
      <c r="A432" s="5"/>
      <c r="B432" s="7"/>
      <c r="C432" s="7"/>
      <c r="D432" s="7"/>
      <c r="E432" s="7"/>
      <c r="F432" s="7"/>
      <c r="G432" s="7"/>
      <c r="H432" s="7"/>
      <c r="I432" s="7"/>
      <c r="J432" s="7"/>
      <c r="K432" s="7"/>
      <c r="L432" s="7"/>
      <c r="M432" s="7"/>
      <c r="N432" s="7"/>
      <c r="O432" s="7"/>
      <c r="P432" s="7"/>
      <c r="Q432" s="7"/>
      <c r="R432" s="7"/>
      <c r="S432" s="7"/>
      <c r="T432" s="7"/>
      <c r="U432" s="7"/>
      <c r="V432" s="7"/>
      <c r="W432" s="7"/>
    </row>
    <row r="433" spans="1:23" x14ac:dyDescent="0.3">
      <c r="A433" s="5"/>
      <c r="B433" s="7"/>
      <c r="C433" s="7"/>
      <c r="D433" s="7"/>
      <c r="E433" s="7"/>
      <c r="F433" s="7"/>
      <c r="G433" s="7"/>
      <c r="H433" s="7"/>
      <c r="I433" s="7"/>
      <c r="J433" s="7"/>
      <c r="K433" s="7"/>
      <c r="L433" s="7"/>
      <c r="M433" s="7"/>
      <c r="N433" s="7"/>
      <c r="O433" s="7"/>
      <c r="P433" s="7"/>
      <c r="Q433" s="7"/>
      <c r="R433" s="7"/>
      <c r="S433" s="7"/>
      <c r="T433" s="7"/>
      <c r="U433" s="7"/>
      <c r="V433" s="7"/>
      <c r="W433" s="7"/>
    </row>
    <row r="434" spans="1:23" x14ac:dyDescent="0.3">
      <c r="A434" s="5"/>
      <c r="B434" s="7"/>
      <c r="C434" s="7"/>
      <c r="D434" s="7"/>
      <c r="E434" s="7"/>
      <c r="F434" s="7"/>
      <c r="G434" s="7"/>
      <c r="H434" s="7"/>
      <c r="I434" s="7"/>
      <c r="J434" s="7"/>
      <c r="K434" s="7"/>
      <c r="L434" s="7"/>
      <c r="M434" s="7"/>
      <c r="N434" s="7"/>
      <c r="O434" s="7"/>
      <c r="P434" s="7"/>
      <c r="Q434" s="7"/>
      <c r="R434" s="7"/>
      <c r="S434" s="7"/>
      <c r="T434" s="7"/>
      <c r="U434" s="7"/>
      <c r="V434" s="7"/>
      <c r="W434" s="7"/>
    </row>
    <row r="435" spans="1:23" x14ac:dyDescent="0.3">
      <c r="A435" s="5"/>
      <c r="B435" s="7"/>
      <c r="C435" s="7"/>
      <c r="D435" s="7"/>
      <c r="E435" s="7"/>
      <c r="F435" s="7"/>
      <c r="G435" s="7"/>
      <c r="H435" s="7"/>
      <c r="I435" s="7"/>
      <c r="J435" s="7"/>
      <c r="K435" s="7"/>
      <c r="L435" s="7"/>
      <c r="M435" s="7"/>
      <c r="N435" s="7"/>
      <c r="O435" s="7"/>
      <c r="P435" s="7"/>
      <c r="Q435" s="7"/>
      <c r="R435" s="7"/>
      <c r="S435" s="7"/>
      <c r="T435" s="7"/>
      <c r="U435" s="7"/>
      <c r="V435" s="7"/>
      <c r="W435" s="7"/>
    </row>
    <row r="436" spans="1:23" x14ac:dyDescent="0.3">
      <c r="A436" s="5"/>
      <c r="B436" s="7"/>
      <c r="C436" s="7"/>
      <c r="D436" s="7"/>
      <c r="E436" s="7"/>
      <c r="F436" s="7"/>
      <c r="G436" s="7"/>
      <c r="H436" s="7"/>
      <c r="I436" s="7"/>
      <c r="J436" s="7"/>
      <c r="K436" s="7"/>
      <c r="L436" s="7"/>
      <c r="M436" s="7"/>
      <c r="N436" s="7"/>
      <c r="O436" s="7"/>
      <c r="P436" s="7"/>
      <c r="Q436" s="7"/>
      <c r="R436" s="7"/>
      <c r="S436" s="7"/>
      <c r="T436" s="7"/>
      <c r="U436" s="7"/>
      <c r="V436" s="7"/>
      <c r="W436" s="7"/>
    </row>
    <row r="437" spans="1:23" x14ac:dyDescent="0.3">
      <c r="A437" s="5"/>
      <c r="B437" s="7"/>
      <c r="C437" s="7"/>
      <c r="D437" s="7"/>
      <c r="E437" s="7"/>
      <c r="F437" s="7"/>
      <c r="G437" s="7"/>
      <c r="H437" s="7"/>
      <c r="I437" s="7"/>
      <c r="J437" s="7"/>
      <c r="K437" s="7"/>
      <c r="L437" s="7"/>
      <c r="M437" s="7"/>
      <c r="N437" s="7"/>
      <c r="O437" s="7"/>
      <c r="P437" s="7"/>
      <c r="Q437" s="7"/>
      <c r="R437" s="7"/>
      <c r="S437" s="7"/>
      <c r="T437" s="7"/>
      <c r="U437" s="7"/>
      <c r="V437" s="7"/>
      <c r="W437" s="7"/>
    </row>
    <row r="438" spans="1:23" x14ac:dyDescent="0.3">
      <c r="A438" s="5"/>
      <c r="B438" s="7"/>
      <c r="C438" s="7"/>
      <c r="D438" s="7"/>
      <c r="E438" s="7"/>
      <c r="F438" s="7"/>
      <c r="G438" s="7"/>
      <c r="H438" s="7"/>
      <c r="I438" s="7"/>
      <c r="J438" s="7"/>
      <c r="K438" s="7"/>
      <c r="L438" s="7"/>
      <c r="M438" s="7"/>
      <c r="N438" s="7"/>
      <c r="O438" s="7"/>
      <c r="P438" s="7"/>
      <c r="Q438" s="7"/>
      <c r="R438" s="7"/>
      <c r="S438" s="7"/>
      <c r="T438" s="7"/>
      <c r="U438" s="7"/>
      <c r="V438" s="7"/>
      <c r="W438" s="7"/>
    </row>
    <row r="439" spans="1:23" x14ac:dyDescent="0.3">
      <c r="A439" s="5"/>
      <c r="B439" s="7"/>
      <c r="C439" s="7"/>
      <c r="D439" s="7"/>
      <c r="E439" s="7"/>
      <c r="F439" s="7"/>
      <c r="G439" s="7"/>
      <c r="H439" s="7"/>
      <c r="I439" s="7"/>
      <c r="J439" s="7"/>
      <c r="K439" s="7"/>
      <c r="L439" s="7"/>
      <c r="M439" s="7"/>
      <c r="N439" s="7"/>
      <c r="O439" s="7"/>
      <c r="P439" s="7"/>
      <c r="Q439" s="7"/>
      <c r="R439" s="7"/>
      <c r="S439" s="7"/>
      <c r="T439" s="7"/>
      <c r="U439" s="7"/>
      <c r="V439" s="7"/>
      <c r="W439" s="7"/>
    </row>
    <row r="440" spans="1:23" x14ac:dyDescent="0.3">
      <c r="A440" s="5"/>
      <c r="B440" s="7"/>
      <c r="C440" s="7"/>
      <c r="D440" s="7"/>
      <c r="E440" s="7"/>
      <c r="F440" s="7"/>
      <c r="G440" s="7"/>
      <c r="H440" s="7"/>
      <c r="I440" s="7"/>
      <c r="J440" s="7"/>
      <c r="K440" s="7"/>
      <c r="L440" s="7"/>
      <c r="M440" s="7"/>
      <c r="N440" s="7"/>
      <c r="O440" s="7"/>
      <c r="P440" s="7"/>
      <c r="Q440" s="7"/>
      <c r="R440" s="7"/>
      <c r="S440" s="7"/>
      <c r="T440" s="7"/>
      <c r="U440" s="7"/>
      <c r="V440" s="7"/>
      <c r="W440" s="7"/>
    </row>
    <row r="441" spans="1:23" x14ac:dyDescent="0.3">
      <c r="A441" s="5"/>
      <c r="B441" s="7"/>
      <c r="C441" s="7"/>
      <c r="D441" s="7"/>
      <c r="E441" s="7"/>
      <c r="F441" s="7"/>
      <c r="G441" s="7"/>
      <c r="H441" s="7"/>
      <c r="I441" s="7"/>
      <c r="J441" s="7"/>
      <c r="K441" s="7"/>
      <c r="L441" s="7"/>
      <c r="M441" s="7"/>
      <c r="N441" s="7"/>
      <c r="O441" s="7"/>
      <c r="P441" s="7"/>
      <c r="Q441" s="7"/>
      <c r="R441" s="7"/>
      <c r="S441" s="7"/>
      <c r="T441" s="7"/>
      <c r="U441" s="7"/>
      <c r="V441" s="7"/>
      <c r="W441" s="7"/>
    </row>
    <row r="442" spans="1:23" x14ac:dyDescent="0.3">
      <c r="A442" s="5"/>
      <c r="B442" s="7"/>
      <c r="C442" s="7"/>
      <c r="D442" s="7"/>
      <c r="E442" s="7"/>
      <c r="F442" s="7"/>
      <c r="G442" s="7"/>
      <c r="H442" s="7"/>
      <c r="I442" s="7"/>
      <c r="J442" s="7"/>
      <c r="K442" s="7"/>
      <c r="L442" s="7"/>
      <c r="M442" s="7"/>
      <c r="N442" s="7"/>
      <c r="O442" s="7"/>
      <c r="P442" s="7"/>
      <c r="Q442" s="7"/>
      <c r="R442" s="7"/>
      <c r="S442" s="7"/>
      <c r="T442" s="7"/>
      <c r="U442" s="7"/>
      <c r="V442" s="7"/>
      <c r="W442" s="7"/>
    </row>
    <row r="443" spans="1:23" x14ac:dyDescent="0.3">
      <c r="A443" s="5"/>
      <c r="B443" s="7"/>
      <c r="C443" s="7"/>
      <c r="D443" s="7"/>
      <c r="E443" s="7"/>
      <c r="F443" s="7"/>
      <c r="G443" s="7"/>
      <c r="H443" s="7"/>
      <c r="I443" s="7"/>
      <c r="J443" s="7"/>
      <c r="K443" s="7"/>
      <c r="L443" s="7"/>
      <c r="M443" s="7"/>
      <c r="N443" s="7"/>
      <c r="O443" s="7"/>
      <c r="P443" s="7"/>
      <c r="Q443" s="7"/>
      <c r="R443" s="7"/>
      <c r="S443" s="7"/>
      <c r="T443" s="7"/>
      <c r="U443" s="7"/>
      <c r="V443" s="7"/>
      <c r="W443" s="7"/>
    </row>
    <row r="444" spans="1:23" x14ac:dyDescent="0.3">
      <c r="A444" s="5"/>
      <c r="B444" s="7"/>
      <c r="C444" s="7"/>
      <c r="D444" s="7"/>
      <c r="E444" s="7"/>
      <c r="F444" s="7"/>
      <c r="G444" s="7"/>
      <c r="H444" s="7"/>
      <c r="I444" s="7"/>
      <c r="J444" s="7"/>
      <c r="K444" s="7"/>
      <c r="L444" s="7"/>
      <c r="M444" s="7"/>
      <c r="N444" s="7"/>
      <c r="O444" s="7"/>
      <c r="P444" s="7"/>
      <c r="Q444" s="7"/>
      <c r="R444" s="7"/>
      <c r="S444" s="7"/>
      <c r="T444" s="7"/>
      <c r="U444" s="7"/>
      <c r="V444" s="7"/>
      <c r="W444" s="7"/>
    </row>
    <row r="445" spans="1:23" x14ac:dyDescent="0.3">
      <c r="A445" s="5"/>
      <c r="B445" s="7"/>
      <c r="C445" s="7"/>
      <c r="D445" s="7"/>
      <c r="E445" s="7"/>
      <c r="F445" s="7"/>
      <c r="G445" s="7"/>
      <c r="H445" s="7"/>
      <c r="I445" s="7"/>
      <c r="J445" s="7"/>
      <c r="K445" s="7"/>
      <c r="L445" s="7"/>
      <c r="M445" s="7"/>
      <c r="N445" s="7"/>
      <c r="O445" s="7"/>
      <c r="P445" s="7"/>
      <c r="Q445" s="7"/>
      <c r="R445" s="7"/>
      <c r="S445" s="7"/>
      <c r="T445" s="7"/>
      <c r="U445" s="7"/>
      <c r="V445" s="7"/>
      <c r="W445" s="7"/>
    </row>
    <row r="446" spans="1:23" x14ac:dyDescent="0.3">
      <c r="A446" s="5"/>
      <c r="B446" s="7"/>
      <c r="C446" s="7"/>
      <c r="D446" s="7"/>
      <c r="E446" s="7"/>
      <c r="F446" s="7"/>
      <c r="G446" s="7"/>
      <c r="H446" s="7"/>
      <c r="I446" s="7"/>
      <c r="J446" s="7"/>
      <c r="K446" s="7"/>
      <c r="L446" s="7"/>
      <c r="M446" s="7"/>
      <c r="N446" s="7"/>
      <c r="O446" s="7"/>
      <c r="P446" s="7"/>
      <c r="Q446" s="7"/>
      <c r="R446" s="7"/>
      <c r="S446" s="7"/>
      <c r="T446" s="7"/>
      <c r="U446" s="7"/>
      <c r="V446" s="7"/>
      <c r="W446" s="7"/>
    </row>
    <row r="447" spans="1:23" x14ac:dyDescent="0.3">
      <c r="A447" s="5"/>
      <c r="B447" s="7"/>
      <c r="C447" s="7"/>
      <c r="D447" s="7"/>
      <c r="E447" s="7"/>
      <c r="F447" s="7"/>
      <c r="G447" s="7"/>
      <c r="H447" s="7"/>
      <c r="I447" s="7"/>
      <c r="J447" s="7"/>
      <c r="K447" s="7"/>
      <c r="L447" s="7"/>
      <c r="M447" s="7"/>
      <c r="N447" s="7"/>
      <c r="O447" s="7"/>
      <c r="P447" s="7"/>
      <c r="Q447" s="7"/>
      <c r="R447" s="7"/>
      <c r="S447" s="7"/>
      <c r="T447" s="7"/>
      <c r="U447" s="7"/>
      <c r="V447" s="7"/>
      <c r="W447" s="7"/>
    </row>
    <row r="448" spans="1:23" x14ac:dyDescent="0.3">
      <c r="A448" s="5"/>
      <c r="B448" s="7"/>
      <c r="C448" s="7"/>
      <c r="D448" s="7"/>
      <c r="E448" s="7"/>
      <c r="F448" s="7"/>
      <c r="G448" s="7"/>
      <c r="H448" s="7"/>
      <c r="I448" s="7"/>
      <c r="J448" s="7"/>
      <c r="K448" s="7"/>
      <c r="L448" s="7"/>
      <c r="M448" s="7"/>
      <c r="N448" s="7"/>
      <c r="O448" s="7"/>
      <c r="P448" s="7"/>
      <c r="Q448" s="7"/>
      <c r="R448" s="7"/>
      <c r="S448" s="7"/>
      <c r="T448" s="7"/>
      <c r="U448" s="7"/>
      <c r="V448" s="7"/>
      <c r="W448" s="7"/>
    </row>
    <row r="449" spans="1:23" x14ac:dyDescent="0.3">
      <c r="A449" s="5"/>
      <c r="B449" s="7"/>
      <c r="C449" s="7"/>
      <c r="D449" s="7"/>
      <c r="E449" s="7"/>
      <c r="F449" s="7"/>
      <c r="G449" s="7"/>
      <c r="H449" s="7"/>
      <c r="I449" s="7"/>
      <c r="J449" s="7"/>
      <c r="K449" s="7"/>
      <c r="L449" s="7"/>
      <c r="M449" s="7"/>
      <c r="N449" s="7"/>
      <c r="O449" s="7"/>
      <c r="P449" s="7"/>
      <c r="Q449" s="7"/>
      <c r="R449" s="7"/>
      <c r="S449" s="7"/>
      <c r="T449" s="7"/>
      <c r="U449" s="7"/>
      <c r="V449" s="7"/>
      <c r="W449" s="7"/>
    </row>
    <row r="450" spans="1:23" x14ac:dyDescent="0.3">
      <c r="A450" s="5"/>
      <c r="B450" s="7"/>
      <c r="C450" s="7"/>
      <c r="D450" s="7"/>
      <c r="E450" s="7"/>
      <c r="F450" s="7"/>
      <c r="G450" s="7"/>
      <c r="H450" s="7"/>
      <c r="I450" s="7"/>
      <c r="J450" s="7"/>
      <c r="K450" s="7"/>
      <c r="L450" s="7"/>
      <c r="M450" s="7"/>
      <c r="N450" s="7"/>
      <c r="O450" s="7"/>
      <c r="P450" s="7"/>
      <c r="Q450" s="7"/>
      <c r="R450" s="7"/>
      <c r="S450" s="7"/>
      <c r="T450" s="7"/>
      <c r="U450" s="7"/>
      <c r="V450" s="7"/>
      <c r="W450" s="7"/>
    </row>
    <row r="451" spans="1:23" x14ac:dyDescent="0.3">
      <c r="A451" s="5"/>
      <c r="B451" s="7"/>
      <c r="C451" s="7"/>
      <c r="D451" s="7"/>
      <c r="E451" s="7"/>
      <c r="F451" s="7"/>
      <c r="G451" s="7"/>
      <c r="H451" s="7"/>
      <c r="I451" s="7"/>
      <c r="J451" s="7"/>
      <c r="K451" s="7"/>
      <c r="L451" s="7"/>
      <c r="M451" s="7"/>
      <c r="N451" s="7"/>
      <c r="O451" s="7"/>
      <c r="P451" s="7"/>
      <c r="Q451" s="7"/>
      <c r="R451" s="7"/>
      <c r="S451" s="7"/>
      <c r="T451" s="7"/>
      <c r="U451" s="7"/>
      <c r="V451" s="7"/>
      <c r="W451" s="7"/>
    </row>
    <row r="452" spans="1:23" x14ac:dyDescent="0.3">
      <c r="A452" s="5"/>
      <c r="B452" s="7"/>
      <c r="C452" s="7"/>
      <c r="D452" s="7"/>
      <c r="E452" s="7"/>
      <c r="F452" s="7"/>
      <c r="G452" s="7"/>
      <c r="H452" s="7"/>
      <c r="I452" s="7"/>
      <c r="J452" s="7"/>
      <c r="K452" s="7"/>
      <c r="L452" s="7"/>
      <c r="M452" s="7"/>
      <c r="N452" s="7"/>
      <c r="O452" s="7"/>
      <c r="P452" s="7"/>
      <c r="Q452" s="7"/>
      <c r="R452" s="7"/>
      <c r="S452" s="7"/>
      <c r="T452" s="7"/>
      <c r="U452" s="7"/>
      <c r="V452" s="7"/>
      <c r="W452" s="7"/>
    </row>
    <row r="453" spans="1:23" x14ac:dyDescent="0.3">
      <c r="A453" s="5"/>
      <c r="B453" s="7"/>
      <c r="C453" s="7"/>
      <c r="D453" s="7"/>
      <c r="E453" s="7"/>
      <c r="F453" s="7"/>
      <c r="G453" s="7"/>
      <c r="H453" s="7"/>
      <c r="I453" s="7"/>
      <c r="J453" s="7"/>
      <c r="K453" s="7"/>
      <c r="L453" s="7"/>
      <c r="M453" s="7"/>
      <c r="N453" s="7"/>
      <c r="O453" s="7"/>
      <c r="P453" s="7"/>
      <c r="Q453" s="7"/>
      <c r="R453" s="7"/>
      <c r="S453" s="7"/>
      <c r="T453" s="7"/>
      <c r="U453" s="7"/>
      <c r="V453" s="7"/>
      <c r="W453" s="7"/>
    </row>
    <row r="454" spans="1:23" x14ac:dyDescent="0.3">
      <c r="A454" s="5"/>
      <c r="B454" s="7"/>
      <c r="C454" s="7"/>
      <c r="D454" s="7"/>
      <c r="E454" s="7"/>
      <c r="F454" s="7"/>
      <c r="G454" s="7"/>
      <c r="H454" s="7"/>
      <c r="I454" s="7"/>
      <c r="J454" s="7"/>
      <c r="K454" s="7"/>
      <c r="L454" s="7"/>
      <c r="M454" s="7"/>
      <c r="N454" s="7"/>
      <c r="O454" s="7"/>
      <c r="P454" s="7"/>
      <c r="Q454" s="7"/>
      <c r="R454" s="7"/>
      <c r="S454" s="7"/>
      <c r="T454" s="7"/>
      <c r="U454" s="7"/>
      <c r="V454" s="7"/>
      <c r="W454" s="7"/>
    </row>
    <row r="455" spans="1:23" x14ac:dyDescent="0.3">
      <c r="A455" s="5"/>
      <c r="B455" s="7"/>
      <c r="C455" s="7"/>
      <c r="D455" s="7"/>
      <c r="E455" s="7"/>
      <c r="F455" s="7"/>
      <c r="G455" s="7"/>
      <c r="H455" s="7"/>
      <c r="I455" s="7"/>
      <c r="J455" s="7"/>
      <c r="K455" s="7"/>
      <c r="L455" s="7"/>
      <c r="M455" s="7"/>
      <c r="N455" s="7"/>
      <c r="O455" s="7"/>
      <c r="P455" s="7"/>
      <c r="Q455" s="7"/>
      <c r="R455" s="7"/>
      <c r="S455" s="7"/>
      <c r="T455" s="7"/>
      <c r="U455" s="7"/>
      <c r="V455" s="7"/>
      <c r="W455" s="7"/>
    </row>
  </sheetData>
  <mergeCells count="2">
    <mergeCell ref="B15:E15"/>
    <mergeCell ref="B47:I47"/>
  </mergeCells>
  <pageMargins left="0.7" right="0.7" top="0.75" bottom="0.75" header="0.3" footer="0.3"/>
  <pageSetup orientation="portrait" r:id="rId4"/>
  <drawing r:id="rId5"/>
  <extLst>
    <ext xmlns:x14="http://schemas.microsoft.com/office/spreadsheetml/2009/9/main" uri="{A8765BA9-456A-4dab-B4F3-ACF838C121DE}">
      <x14:slicerList>
        <x14:slicer r:id="rId6"/>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Y455"/>
  <sheetViews>
    <sheetView showGridLines="0" workbookViewId="0">
      <selection activeCell="C10" sqref="C10"/>
    </sheetView>
  </sheetViews>
  <sheetFormatPr defaultRowHeight="14.4" x14ac:dyDescent="0.3"/>
  <cols>
    <col min="1" max="1" width="1.6640625" customWidth="1"/>
    <col min="2" max="2" width="21.88671875" customWidth="1"/>
    <col min="3" max="3" width="35.5546875" customWidth="1"/>
    <col min="4" max="4" width="30.6640625" customWidth="1"/>
    <col min="5" max="5" width="17.88671875" customWidth="1"/>
    <col min="6" max="6" width="12.44140625" bestFit="1" customWidth="1"/>
    <col min="7" max="7" width="15.77734375" bestFit="1" customWidth="1"/>
    <col min="8" max="8" width="12.88671875" bestFit="1" customWidth="1"/>
    <col min="9" max="9" width="11.44140625" bestFit="1" customWidth="1"/>
    <col min="10" max="21" width="14.44140625" customWidth="1"/>
    <col min="22" max="22" width="16.6640625" customWidth="1"/>
    <col min="23" max="23" width="1.6640625" customWidth="1"/>
  </cols>
  <sheetData>
    <row r="1" spans="1:25" ht="9" customHeight="1" x14ac:dyDescent="0.3">
      <c r="A1" s="5"/>
      <c r="B1" s="5"/>
      <c r="C1" s="5"/>
      <c r="D1" s="5"/>
      <c r="E1" s="5"/>
      <c r="F1" s="5"/>
      <c r="G1" s="5"/>
      <c r="H1" s="5"/>
      <c r="I1" s="5"/>
      <c r="J1" s="5"/>
      <c r="K1" s="5"/>
      <c r="L1" s="5"/>
      <c r="M1" s="5"/>
      <c r="N1" s="5"/>
      <c r="O1" s="5"/>
      <c r="P1" s="5"/>
      <c r="Q1" s="5"/>
      <c r="R1" s="5"/>
      <c r="S1" s="5"/>
      <c r="T1" s="5"/>
      <c r="U1" s="5"/>
      <c r="V1" s="5"/>
      <c r="W1" s="5"/>
    </row>
    <row r="2" spans="1:25" ht="23.4" x14ac:dyDescent="0.45">
      <c r="A2" s="5"/>
      <c r="B2" s="42"/>
      <c r="C2" s="42"/>
      <c r="D2" s="42"/>
      <c r="E2" s="42"/>
      <c r="F2" s="42"/>
      <c r="G2" s="42"/>
      <c r="H2" s="7"/>
      <c r="I2" s="7"/>
      <c r="J2" s="7"/>
      <c r="K2" s="7"/>
      <c r="L2" s="7"/>
      <c r="M2" s="7"/>
      <c r="N2" s="7"/>
      <c r="O2" s="7"/>
      <c r="P2" s="7"/>
      <c r="Q2" s="7"/>
      <c r="R2" s="7"/>
      <c r="S2" s="7"/>
      <c r="T2" s="7"/>
      <c r="U2" s="7"/>
      <c r="V2" s="7"/>
      <c r="W2" s="5"/>
    </row>
    <row r="3" spans="1:25" ht="9" customHeight="1" x14ac:dyDescent="0.3">
      <c r="A3" s="5"/>
      <c r="B3" s="7"/>
      <c r="C3" s="7"/>
      <c r="D3" s="7"/>
      <c r="E3" s="7"/>
      <c r="F3" s="7"/>
      <c r="G3" s="7"/>
      <c r="H3" s="7"/>
      <c r="I3" s="7"/>
      <c r="J3" s="7"/>
      <c r="K3" s="7"/>
      <c r="L3" s="7"/>
      <c r="M3" s="7"/>
      <c r="N3" s="7"/>
      <c r="O3" s="7"/>
      <c r="P3" s="7"/>
      <c r="Q3" s="7"/>
      <c r="R3" s="7"/>
      <c r="S3" s="7"/>
      <c r="T3" s="7"/>
      <c r="U3" s="7"/>
      <c r="V3" s="7"/>
      <c r="W3" s="5"/>
    </row>
    <row r="4" spans="1:25" ht="18" x14ac:dyDescent="0.35">
      <c r="A4" s="5"/>
      <c r="B4" s="43"/>
      <c r="C4" s="43"/>
      <c r="D4" s="7"/>
      <c r="E4" s="7"/>
      <c r="F4" s="7"/>
      <c r="G4" s="7"/>
      <c r="H4" s="7"/>
      <c r="I4" s="7"/>
      <c r="J4" s="7"/>
      <c r="K4" s="7"/>
      <c r="L4" s="7"/>
      <c r="M4" s="7"/>
      <c r="N4" s="7"/>
      <c r="O4" s="7"/>
      <c r="P4" s="7"/>
      <c r="Q4" s="7"/>
      <c r="R4" s="7"/>
      <c r="S4" s="7"/>
      <c r="T4" s="7"/>
      <c r="U4" s="7"/>
      <c r="V4" s="7"/>
      <c r="W4" s="5"/>
    </row>
    <row r="5" spans="1:25" ht="9" customHeight="1" thickBot="1" x14ac:dyDescent="0.4">
      <c r="A5" s="5"/>
      <c r="B5" s="43"/>
      <c r="C5" s="43"/>
      <c r="D5" s="7"/>
      <c r="E5" s="7"/>
      <c r="F5" s="7"/>
      <c r="G5" s="7"/>
      <c r="H5" s="7"/>
      <c r="I5" s="7"/>
      <c r="J5" s="7"/>
      <c r="K5" s="7"/>
      <c r="L5" s="7"/>
      <c r="M5" s="7"/>
      <c r="N5" s="7"/>
      <c r="O5" s="7"/>
      <c r="P5" s="7"/>
      <c r="Q5" s="7"/>
      <c r="R5" s="7"/>
      <c r="S5" s="7"/>
      <c r="T5" s="7"/>
      <c r="U5" s="7"/>
      <c r="V5" s="7"/>
      <c r="W5" s="5"/>
    </row>
    <row r="6" spans="1:25" x14ac:dyDescent="0.3">
      <c r="A6" s="5"/>
      <c r="B6" s="44" t="s">
        <v>119</v>
      </c>
      <c r="C6" s="45">
        <f>GETPIVOTDATA("YTD",$B$19)</f>
        <v>0</v>
      </c>
      <c r="D6" s="7"/>
      <c r="E6" s="7"/>
      <c r="F6" s="7"/>
      <c r="G6" s="7"/>
      <c r="H6" s="7"/>
      <c r="I6" s="7"/>
      <c r="J6" s="7"/>
      <c r="K6" s="7"/>
      <c r="L6" s="7"/>
      <c r="M6" s="7"/>
      <c r="N6" s="7"/>
      <c r="O6" s="7"/>
      <c r="P6" s="7"/>
      <c r="Q6" s="7"/>
      <c r="R6" s="7"/>
      <c r="S6" s="7"/>
      <c r="T6" s="7"/>
      <c r="U6" s="7"/>
      <c r="V6" s="7"/>
      <c r="W6" s="5"/>
    </row>
    <row r="7" spans="1:25" x14ac:dyDescent="0.3">
      <c r="A7" s="5"/>
      <c r="B7" s="16" t="s">
        <v>120</v>
      </c>
      <c r="C7" s="18">
        <f>GETPIVOTDATA("Expenses",$B$29)</f>
        <v>0</v>
      </c>
      <c r="D7" s="7"/>
      <c r="E7" s="7"/>
      <c r="F7" s="7"/>
      <c r="G7" s="7"/>
      <c r="H7" s="7"/>
      <c r="I7" s="7"/>
      <c r="J7" s="7"/>
      <c r="K7" s="7"/>
      <c r="L7" s="7"/>
      <c r="M7" s="7"/>
      <c r="N7" s="7"/>
      <c r="O7" s="7"/>
      <c r="P7" s="7"/>
      <c r="Q7" s="7"/>
      <c r="R7" s="7"/>
      <c r="S7" s="7"/>
      <c r="T7" s="7"/>
      <c r="U7" s="7"/>
      <c r="V7" s="7"/>
      <c r="W7" s="5"/>
    </row>
    <row r="8" spans="1:25" x14ac:dyDescent="0.3">
      <c r="A8" s="5"/>
      <c r="B8" s="16" t="s">
        <v>112</v>
      </c>
      <c r="C8" s="17">
        <f>C6-C7</f>
        <v>0</v>
      </c>
      <c r="D8" s="7"/>
      <c r="E8" s="7"/>
      <c r="F8" s="7"/>
      <c r="G8" s="7"/>
      <c r="H8" s="7"/>
      <c r="I8" s="7"/>
      <c r="J8" s="7"/>
      <c r="K8" s="7"/>
      <c r="L8" s="7"/>
      <c r="M8" s="7"/>
      <c r="N8" s="7"/>
      <c r="O8" s="7"/>
      <c r="P8" s="7"/>
      <c r="Q8" s="7"/>
      <c r="R8" s="7"/>
      <c r="S8" s="7"/>
      <c r="T8" s="7"/>
      <c r="U8" s="7"/>
      <c r="V8" s="7"/>
      <c r="W8" s="5"/>
    </row>
    <row r="9" spans="1:25" x14ac:dyDescent="0.3">
      <c r="A9" s="5"/>
      <c r="B9" s="16" t="s">
        <v>122</v>
      </c>
      <c r="C9" s="19">
        <v>45.89</v>
      </c>
      <c r="D9" s="7"/>
      <c r="E9" s="7"/>
      <c r="F9" s="7"/>
      <c r="G9" s="7"/>
      <c r="H9" s="7"/>
      <c r="I9" s="7"/>
      <c r="J9" s="7"/>
      <c r="K9" s="7"/>
      <c r="L9" s="7"/>
      <c r="M9" s="7"/>
      <c r="N9" s="7"/>
      <c r="O9" s="7"/>
      <c r="P9" s="7"/>
      <c r="Q9" s="7"/>
      <c r="R9" s="7"/>
      <c r="S9" s="7"/>
      <c r="T9" s="7"/>
      <c r="U9" s="7"/>
      <c r="V9" s="7"/>
      <c r="W9" s="5"/>
    </row>
    <row r="10" spans="1:25" x14ac:dyDescent="0.3">
      <c r="A10" s="5"/>
      <c r="B10" s="16" t="s">
        <v>121</v>
      </c>
      <c r="C10" s="20">
        <f>GETPIVOTDATA("Encumbrances",$B$29)</f>
        <v>0</v>
      </c>
      <c r="D10" s="7"/>
      <c r="E10" s="7"/>
      <c r="F10" s="7"/>
      <c r="G10" s="7"/>
      <c r="H10" s="7"/>
      <c r="I10" s="7"/>
      <c r="J10" s="7"/>
      <c r="K10" s="7"/>
      <c r="L10" s="7"/>
      <c r="M10" s="7"/>
      <c r="N10" s="7"/>
      <c r="O10" s="7"/>
      <c r="P10" s="7"/>
      <c r="Q10" s="7"/>
      <c r="R10" s="7"/>
      <c r="S10" s="7"/>
      <c r="T10" s="7"/>
      <c r="U10" s="7"/>
      <c r="V10" s="7"/>
      <c r="W10" s="5"/>
    </row>
    <row r="11" spans="1:25" ht="15" thickBot="1" x14ac:dyDescent="0.35">
      <c r="A11" s="5"/>
      <c r="B11" s="21" t="s">
        <v>109</v>
      </c>
      <c r="C11" s="22">
        <f>C8+C9-C10</f>
        <v>45.89</v>
      </c>
      <c r="D11" s="7"/>
      <c r="E11" s="7"/>
      <c r="F11" s="7"/>
      <c r="G11" s="7"/>
      <c r="H11" s="7"/>
      <c r="I11" s="7"/>
      <c r="J11" s="7"/>
      <c r="K11" s="7"/>
      <c r="L11" s="7"/>
      <c r="M11" s="7"/>
      <c r="N11" s="7"/>
      <c r="O11" s="7"/>
      <c r="P11" s="7"/>
      <c r="Q11" s="7"/>
      <c r="R11" s="7"/>
      <c r="S11" s="7"/>
      <c r="T11" s="7"/>
      <c r="U11" s="7"/>
      <c r="V11" s="7"/>
      <c r="W11" s="5"/>
    </row>
    <row r="12" spans="1:25" ht="9" customHeight="1" x14ac:dyDescent="0.3">
      <c r="A12" s="5"/>
      <c r="B12" s="7"/>
      <c r="C12" s="10"/>
      <c r="D12" s="7"/>
      <c r="E12" s="7"/>
      <c r="F12" s="7"/>
      <c r="G12" s="7"/>
      <c r="H12" s="7"/>
      <c r="I12" s="7"/>
      <c r="J12" s="7"/>
      <c r="K12" s="7"/>
      <c r="L12" s="7"/>
      <c r="M12" s="7"/>
      <c r="N12" s="7"/>
      <c r="O12" s="7"/>
      <c r="P12" s="7"/>
      <c r="Q12" s="7"/>
      <c r="R12" s="7"/>
      <c r="S12" s="7"/>
      <c r="T12" s="7"/>
      <c r="U12" s="7"/>
      <c r="V12" s="7"/>
      <c r="W12" s="5"/>
    </row>
    <row r="13" spans="1:25" ht="9" customHeight="1" x14ac:dyDescent="0.3">
      <c r="A13" s="5"/>
      <c r="B13" s="5"/>
      <c r="C13" s="6"/>
      <c r="D13" s="5"/>
      <c r="E13" s="5"/>
      <c r="F13" s="5"/>
      <c r="G13" s="5"/>
      <c r="H13" s="5"/>
      <c r="I13" s="5"/>
      <c r="J13" s="5"/>
      <c r="K13" s="5"/>
      <c r="L13" s="5"/>
      <c r="M13" s="5"/>
      <c r="N13" s="5"/>
      <c r="O13" s="5"/>
      <c r="P13" s="5"/>
      <c r="Q13" s="5"/>
      <c r="R13" s="5"/>
      <c r="S13" s="5"/>
      <c r="T13" s="5"/>
      <c r="U13" s="5"/>
      <c r="V13" s="5"/>
      <c r="W13" s="5"/>
      <c r="X13" s="8"/>
      <c r="Y13" s="8"/>
    </row>
    <row r="14" spans="1:25" ht="9" customHeight="1" x14ac:dyDescent="0.3">
      <c r="A14" s="5"/>
      <c r="B14" s="7"/>
      <c r="C14" s="10"/>
      <c r="D14" s="7"/>
      <c r="E14" s="7"/>
      <c r="F14" s="7"/>
      <c r="G14" s="7"/>
      <c r="H14" s="7"/>
      <c r="I14" s="7"/>
      <c r="J14" s="7"/>
      <c r="K14" s="7"/>
      <c r="L14" s="7"/>
      <c r="M14" s="7"/>
      <c r="N14" s="7"/>
      <c r="O14" s="7"/>
      <c r="P14" s="7"/>
      <c r="Q14" s="7"/>
      <c r="R14" s="7"/>
      <c r="S14" s="7"/>
      <c r="T14" s="7"/>
      <c r="U14" s="7"/>
      <c r="V14" s="7"/>
      <c r="W14" s="5"/>
    </row>
    <row r="15" spans="1:25" ht="18" x14ac:dyDescent="0.35">
      <c r="A15" s="5"/>
      <c r="B15" s="59"/>
      <c r="C15" s="59"/>
      <c r="D15" s="59"/>
      <c r="E15" s="59"/>
      <c r="F15" s="7"/>
      <c r="G15" s="7"/>
      <c r="H15" s="7"/>
      <c r="I15" s="7"/>
      <c r="J15" s="7"/>
      <c r="K15" s="7"/>
      <c r="L15" s="7"/>
      <c r="M15" s="7"/>
      <c r="N15" s="7"/>
      <c r="O15" s="7"/>
      <c r="P15" s="7"/>
      <c r="Q15" s="7"/>
      <c r="R15" s="7"/>
      <c r="S15" s="7"/>
      <c r="T15" s="7"/>
      <c r="U15" s="7"/>
      <c r="V15" s="7"/>
      <c r="W15" s="5"/>
    </row>
    <row r="16" spans="1:25" ht="9" customHeight="1" x14ac:dyDescent="0.3">
      <c r="A16" s="5"/>
      <c r="B16" s="23"/>
      <c r="C16" s="24"/>
      <c r="D16" s="23"/>
      <c r="E16" s="23"/>
      <c r="F16" s="7"/>
      <c r="G16" s="7"/>
      <c r="H16" s="7"/>
      <c r="I16" s="7"/>
      <c r="J16" s="7"/>
      <c r="K16" s="7"/>
      <c r="L16" s="7"/>
      <c r="M16" s="7"/>
      <c r="N16" s="7"/>
      <c r="O16" s="7"/>
      <c r="P16" s="7"/>
      <c r="Q16" s="7"/>
      <c r="R16" s="7"/>
      <c r="S16" s="7"/>
      <c r="T16" s="7"/>
      <c r="U16" s="7"/>
      <c r="V16" s="7"/>
      <c r="W16" s="5"/>
    </row>
    <row r="17" spans="1:23" x14ac:dyDescent="0.3">
      <c r="A17" s="5"/>
      <c r="B17" s="39" t="s">
        <v>18</v>
      </c>
      <c r="C17" s="40" t="s">
        <v>256</v>
      </c>
      <c r="D17" s="23"/>
      <c r="E17" s="23"/>
      <c r="F17" s="7"/>
      <c r="G17" s="7"/>
      <c r="H17" s="7"/>
      <c r="I17" s="7"/>
      <c r="J17" s="7"/>
      <c r="K17" s="7"/>
      <c r="L17" s="7"/>
      <c r="M17" s="7"/>
      <c r="N17" s="7"/>
      <c r="O17" s="7"/>
      <c r="P17" s="7"/>
      <c r="Q17" s="7"/>
      <c r="R17" s="7"/>
      <c r="S17" s="7"/>
      <c r="T17" s="7"/>
      <c r="U17" s="7"/>
      <c r="V17" s="7"/>
      <c r="W17" s="5"/>
    </row>
    <row r="18" spans="1:23" ht="9" customHeight="1" x14ac:dyDescent="0.3">
      <c r="A18" s="5"/>
      <c r="B18" s="23"/>
      <c r="C18" s="24"/>
      <c r="D18" s="23"/>
      <c r="E18" s="23"/>
      <c r="F18" s="7"/>
      <c r="G18" s="7"/>
      <c r="H18" s="7"/>
      <c r="I18" s="7"/>
      <c r="J18" s="7"/>
      <c r="K18" s="7"/>
      <c r="L18" s="7"/>
      <c r="M18" s="7"/>
      <c r="N18" s="7"/>
      <c r="O18" s="7"/>
      <c r="P18" s="7"/>
      <c r="Q18" s="7"/>
      <c r="R18" s="7"/>
      <c r="S18" s="7"/>
      <c r="T18" s="7"/>
      <c r="U18" s="7"/>
      <c r="V18" s="7"/>
      <c r="W18" s="5"/>
    </row>
    <row r="19" spans="1:23" x14ac:dyDescent="0.3">
      <c r="A19" s="5"/>
      <c r="B19" s="39" t="s">
        <v>108</v>
      </c>
      <c r="C19" s="39" t="s">
        <v>137</v>
      </c>
      <c r="D19" s="39" t="s">
        <v>138</v>
      </c>
      <c r="E19" s="40" t="s">
        <v>66</v>
      </c>
      <c r="F19" s="7"/>
      <c r="G19" s="7"/>
      <c r="H19" s="7"/>
      <c r="I19" s="7"/>
      <c r="J19" s="7"/>
      <c r="K19" s="7"/>
      <c r="L19" s="7"/>
      <c r="M19" s="7"/>
      <c r="N19" s="7"/>
      <c r="O19" s="7"/>
      <c r="P19" s="7"/>
      <c r="Q19" s="7"/>
      <c r="R19" s="7"/>
      <c r="S19" s="7"/>
      <c r="T19" s="7"/>
      <c r="U19" s="7"/>
      <c r="V19" s="7"/>
      <c r="W19" s="5"/>
    </row>
    <row r="20" spans="1:23" x14ac:dyDescent="0.3">
      <c r="A20" s="5"/>
      <c r="B20" s="40" t="s">
        <v>75</v>
      </c>
      <c r="C20" s="40"/>
      <c r="D20" s="40"/>
      <c r="E20" s="26"/>
      <c r="F20" s="7"/>
      <c r="G20" s="7"/>
      <c r="H20" s="7"/>
      <c r="I20" s="7"/>
      <c r="J20" s="7"/>
      <c r="K20" s="7"/>
      <c r="L20" s="7"/>
      <c r="M20" s="7"/>
      <c r="N20" s="7"/>
      <c r="O20" s="7"/>
      <c r="P20" s="7"/>
      <c r="Q20" s="7"/>
      <c r="R20" s="7"/>
      <c r="S20" s="7"/>
      <c r="T20" s="7"/>
      <c r="U20" s="7"/>
      <c r="V20" s="7"/>
      <c r="W20" s="5"/>
    </row>
    <row r="21" spans="1:23" x14ac:dyDescent="0.3">
      <c r="A21" s="5"/>
      <c r="B21" s="7"/>
      <c r="C21" s="7"/>
      <c r="D21" s="7"/>
      <c r="E21" s="7"/>
      <c r="F21" s="7"/>
      <c r="G21" s="7"/>
      <c r="H21" s="7"/>
      <c r="I21" s="7"/>
      <c r="J21" s="7"/>
      <c r="K21" s="7"/>
      <c r="L21" s="7"/>
      <c r="M21" s="7"/>
      <c r="N21" s="7"/>
      <c r="O21" s="7"/>
      <c r="P21" s="7"/>
      <c r="Q21" s="7"/>
      <c r="R21" s="7"/>
      <c r="S21" s="7"/>
      <c r="T21" s="7"/>
      <c r="U21" s="7"/>
      <c r="V21" s="7"/>
      <c r="W21" s="5"/>
    </row>
    <row r="22" spans="1:23" x14ac:dyDescent="0.3">
      <c r="A22" s="5"/>
      <c r="B22" s="7"/>
      <c r="C22" s="10"/>
      <c r="D22" s="7"/>
      <c r="E22" s="7"/>
      <c r="F22" s="7"/>
      <c r="G22" s="7"/>
      <c r="H22" s="7"/>
      <c r="I22" s="7"/>
      <c r="J22" s="7"/>
      <c r="K22" s="7"/>
      <c r="L22" s="7"/>
      <c r="M22" s="7"/>
      <c r="N22" s="7"/>
      <c r="O22" s="7"/>
      <c r="P22" s="7"/>
      <c r="Q22" s="7"/>
      <c r="R22" s="7"/>
      <c r="S22" s="7"/>
      <c r="T22" s="7"/>
      <c r="U22" s="7"/>
      <c r="V22" s="7"/>
      <c r="W22" s="5"/>
    </row>
    <row r="23" spans="1:23" x14ac:dyDescent="0.3">
      <c r="A23" s="5"/>
      <c r="B23" s="7"/>
      <c r="C23" s="10"/>
      <c r="D23" s="7"/>
      <c r="E23" s="7"/>
      <c r="F23" s="7"/>
      <c r="G23" s="7"/>
      <c r="H23" s="7"/>
      <c r="I23" s="7"/>
      <c r="J23" s="7"/>
      <c r="K23" s="7"/>
      <c r="L23" s="7"/>
      <c r="M23" s="7"/>
      <c r="N23" s="7"/>
      <c r="O23" s="7"/>
      <c r="P23" s="7"/>
      <c r="Q23" s="7"/>
      <c r="R23" s="7"/>
      <c r="S23" s="7"/>
      <c r="T23" s="7"/>
      <c r="U23" s="7"/>
      <c r="V23" s="7"/>
      <c r="W23" s="5"/>
    </row>
    <row r="24" spans="1:23" x14ac:dyDescent="0.3">
      <c r="A24" s="5"/>
      <c r="B24" s="7"/>
      <c r="C24" s="10"/>
      <c r="D24" s="7"/>
      <c r="E24" s="7"/>
      <c r="F24" s="7"/>
      <c r="G24" s="7"/>
      <c r="H24" s="7"/>
      <c r="I24" s="7"/>
      <c r="J24" s="7"/>
      <c r="K24" s="7"/>
      <c r="L24" s="7"/>
      <c r="M24" s="7"/>
      <c r="N24" s="7"/>
      <c r="O24" s="7"/>
      <c r="P24" s="7"/>
      <c r="Q24" s="7"/>
      <c r="R24" s="7"/>
      <c r="S24" s="7"/>
      <c r="T24" s="7"/>
      <c r="U24" s="7"/>
      <c r="V24" s="7"/>
      <c r="W24" s="5"/>
    </row>
    <row r="25" spans="1:23" ht="18" x14ac:dyDescent="0.35">
      <c r="A25" s="5"/>
      <c r="B25" s="43"/>
      <c r="C25" s="43"/>
      <c r="D25" s="43"/>
      <c r="E25" s="43"/>
      <c r="F25" s="43"/>
      <c r="G25" s="43"/>
      <c r="H25" s="7"/>
      <c r="I25" s="7"/>
      <c r="J25" s="7"/>
      <c r="K25" s="7"/>
      <c r="L25" s="7"/>
      <c r="M25" s="7"/>
      <c r="N25" s="7"/>
      <c r="O25" s="7"/>
      <c r="P25" s="7"/>
      <c r="Q25" s="7"/>
      <c r="R25" s="7"/>
      <c r="S25" s="7"/>
      <c r="T25" s="7"/>
      <c r="U25" s="7"/>
      <c r="V25" s="7"/>
      <c r="W25" s="5"/>
    </row>
    <row r="26" spans="1:23" ht="9" customHeight="1" x14ac:dyDescent="0.3">
      <c r="A26" s="5"/>
      <c r="B26" s="23"/>
      <c r="C26" s="23"/>
      <c r="D26" s="23"/>
      <c r="E26" s="23"/>
      <c r="F26" s="23"/>
      <c r="G26" s="23"/>
      <c r="H26" s="7"/>
      <c r="I26" s="7"/>
      <c r="J26" s="7"/>
      <c r="K26" s="7"/>
      <c r="L26" s="7"/>
      <c r="M26" s="7"/>
      <c r="N26" s="7"/>
      <c r="O26" s="7"/>
      <c r="P26" s="7"/>
      <c r="Q26" s="7"/>
      <c r="R26" s="7"/>
      <c r="S26" s="7"/>
      <c r="T26" s="7"/>
      <c r="U26" s="7"/>
      <c r="V26" s="7"/>
      <c r="W26" s="5"/>
    </row>
    <row r="27" spans="1:23" x14ac:dyDescent="0.3">
      <c r="A27" s="5"/>
      <c r="B27" s="39" t="s">
        <v>18</v>
      </c>
      <c r="C27" s="40" t="s">
        <v>256</v>
      </c>
      <c r="D27" s="23"/>
      <c r="E27" s="23"/>
      <c r="F27" s="23"/>
      <c r="G27" s="23"/>
      <c r="H27" s="7"/>
      <c r="I27" s="7"/>
      <c r="J27" s="7"/>
      <c r="K27" s="7"/>
      <c r="L27" s="7"/>
      <c r="M27" s="7"/>
      <c r="N27" s="7"/>
      <c r="O27" s="7"/>
      <c r="P27" s="7"/>
      <c r="Q27" s="7"/>
      <c r="R27" s="7"/>
      <c r="S27" s="7"/>
      <c r="T27" s="7"/>
      <c r="U27" s="7"/>
      <c r="V27" s="7"/>
      <c r="W27" s="5"/>
    </row>
    <row r="28" spans="1:23" ht="9" customHeight="1" x14ac:dyDescent="0.3">
      <c r="A28" s="5"/>
      <c r="B28" s="23"/>
      <c r="C28" s="23"/>
      <c r="D28" s="23"/>
      <c r="E28" s="23"/>
      <c r="F28" s="23"/>
      <c r="G28" s="23"/>
      <c r="H28" s="7"/>
      <c r="I28" s="7"/>
      <c r="J28" s="7"/>
      <c r="K28" s="7"/>
      <c r="L28" s="7"/>
      <c r="M28" s="7"/>
      <c r="N28" s="7"/>
      <c r="O28" s="7"/>
      <c r="P28" s="7"/>
      <c r="Q28" s="7"/>
      <c r="R28" s="7"/>
      <c r="S28" s="7"/>
      <c r="T28" s="7"/>
      <c r="U28" s="7"/>
      <c r="V28" s="7"/>
      <c r="W28" s="5"/>
    </row>
    <row r="29" spans="1:23" x14ac:dyDescent="0.3">
      <c r="A29" s="5"/>
      <c r="B29" s="39" t="s">
        <v>108</v>
      </c>
      <c r="C29" s="39" t="s">
        <v>136</v>
      </c>
      <c r="D29" s="40" t="s">
        <v>135</v>
      </c>
      <c r="E29" s="40" t="s">
        <v>84</v>
      </c>
      <c r="F29" s="40" t="s">
        <v>83</v>
      </c>
      <c r="G29" s="40" t="s">
        <v>82</v>
      </c>
      <c r="H29" s="7"/>
      <c r="I29" s="7"/>
      <c r="J29" s="7"/>
      <c r="K29" s="7"/>
      <c r="L29" s="7"/>
      <c r="M29" s="7"/>
      <c r="N29" s="7"/>
      <c r="O29" s="7"/>
      <c r="P29" s="7"/>
      <c r="Q29" s="7"/>
      <c r="R29" s="7"/>
      <c r="S29" s="7"/>
      <c r="T29" s="7"/>
      <c r="U29" s="7"/>
      <c r="V29" s="7"/>
      <c r="W29" s="5"/>
    </row>
    <row r="30" spans="1:23" x14ac:dyDescent="0.3">
      <c r="A30" s="5"/>
      <c r="B30" s="40" t="s">
        <v>424</v>
      </c>
      <c r="C30" s="40" t="s">
        <v>257</v>
      </c>
      <c r="D30" s="26">
        <v>45.89</v>
      </c>
      <c r="E30" s="26">
        <v>0</v>
      </c>
      <c r="F30" s="26">
        <v>0</v>
      </c>
      <c r="G30" s="26">
        <v>45.89</v>
      </c>
      <c r="H30" s="7"/>
      <c r="I30" s="7"/>
      <c r="J30" s="7"/>
      <c r="K30" s="7"/>
      <c r="L30" s="7"/>
      <c r="M30" s="7"/>
      <c r="N30" s="7"/>
      <c r="O30" s="7"/>
      <c r="P30" s="7"/>
      <c r="Q30" s="7"/>
      <c r="R30" s="7"/>
      <c r="S30" s="7"/>
      <c r="T30" s="7"/>
      <c r="U30" s="7"/>
      <c r="V30" s="7"/>
      <c r="W30" s="5"/>
    </row>
    <row r="31" spans="1:23" x14ac:dyDescent="0.3">
      <c r="A31" s="5"/>
      <c r="B31" s="40" t="s">
        <v>75</v>
      </c>
      <c r="C31" s="40"/>
      <c r="D31" s="26">
        <v>45.89</v>
      </c>
      <c r="E31" s="26">
        <v>0</v>
      </c>
      <c r="F31" s="26">
        <v>0</v>
      </c>
      <c r="G31" s="26">
        <v>45.89</v>
      </c>
      <c r="H31" s="7"/>
      <c r="I31" s="7"/>
      <c r="J31" s="7"/>
      <c r="K31" s="7"/>
      <c r="L31" s="7"/>
      <c r="M31" s="7"/>
      <c r="N31" s="7"/>
      <c r="O31" s="7"/>
      <c r="P31" s="7"/>
      <c r="Q31" s="7"/>
      <c r="R31" s="7"/>
      <c r="S31" s="7"/>
      <c r="T31" s="7"/>
      <c r="U31" s="7"/>
      <c r="V31" s="7"/>
      <c r="W31" s="5"/>
    </row>
    <row r="32" spans="1:23" x14ac:dyDescent="0.3">
      <c r="A32" s="5"/>
      <c r="B32" s="7"/>
      <c r="C32" s="7"/>
      <c r="D32" s="7"/>
      <c r="E32" s="7"/>
      <c r="F32" s="7"/>
      <c r="G32" s="7"/>
      <c r="H32" s="7"/>
      <c r="I32" s="7"/>
      <c r="J32" s="7"/>
      <c r="K32" s="7"/>
      <c r="L32" s="7"/>
      <c r="M32" s="7"/>
      <c r="N32" s="7"/>
      <c r="O32" s="7"/>
      <c r="P32" s="7"/>
      <c r="Q32" s="7"/>
      <c r="R32" s="7"/>
      <c r="S32" s="7"/>
      <c r="T32" s="7"/>
      <c r="U32" s="7"/>
      <c r="V32" s="7"/>
      <c r="W32" s="5"/>
    </row>
    <row r="33" spans="1:25" x14ac:dyDescent="0.3">
      <c r="A33" s="5"/>
      <c r="B33" s="7"/>
      <c r="C33" s="7"/>
      <c r="D33" s="7"/>
      <c r="E33" s="7"/>
      <c r="F33" s="7"/>
      <c r="G33" s="7"/>
      <c r="H33" s="7"/>
      <c r="I33" s="7"/>
      <c r="J33" s="7"/>
      <c r="K33" s="7"/>
      <c r="L33" s="7"/>
      <c r="M33" s="7"/>
      <c r="N33" s="7"/>
      <c r="O33" s="7"/>
      <c r="P33" s="7"/>
      <c r="Q33" s="7"/>
      <c r="R33" s="7"/>
      <c r="S33" s="7"/>
      <c r="T33" s="7"/>
      <c r="U33" s="7"/>
      <c r="V33" s="7"/>
      <c r="W33" s="5"/>
    </row>
    <row r="34" spans="1:25" x14ac:dyDescent="0.3">
      <c r="A34" s="5"/>
      <c r="B34" s="7"/>
      <c r="C34" s="7"/>
      <c r="D34" s="7"/>
      <c r="E34" s="7"/>
      <c r="F34" s="7"/>
      <c r="G34" s="7"/>
      <c r="H34" s="7"/>
      <c r="I34" s="7"/>
      <c r="J34" s="7"/>
      <c r="K34" s="7"/>
      <c r="L34" s="7"/>
      <c r="M34" s="7"/>
      <c r="N34" s="7"/>
      <c r="O34" s="7"/>
      <c r="P34" s="7"/>
      <c r="Q34" s="7"/>
      <c r="R34" s="7"/>
      <c r="S34" s="7"/>
      <c r="T34" s="7"/>
      <c r="U34" s="7"/>
      <c r="V34" s="7"/>
      <c r="W34" s="5"/>
    </row>
    <row r="35" spans="1:25" x14ac:dyDescent="0.3">
      <c r="A35" s="5"/>
      <c r="B35" s="7"/>
      <c r="C35" s="7"/>
      <c r="D35" s="7"/>
      <c r="E35" s="7"/>
      <c r="F35" s="7"/>
      <c r="G35" s="7"/>
      <c r="H35" s="7"/>
      <c r="I35" s="7"/>
      <c r="J35" s="7"/>
      <c r="K35" s="7"/>
      <c r="L35" s="7"/>
      <c r="M35" s="7"/>
      <c r="N35" s="7"/>
      <c r="O35" s="7"/>
      <c r="P35" s="7"/>
      <c r="Q35" s="7"/>
      <c r="R35" s="7"/>
      <c r="S35" s="7"/>
      <c r="T35" s="7"/>
      <c r="U35" s="7"/>
      <c r="V35" s="7"/>
      <c r="W35" s="5"/>
    </row>
    <row r="36" spans="1:25" x14ac:dyDescent="0.3">
      <c r="A36" s="5"/>
      <c r="B36" s="7"/>
      <c r="C36" s="7"/>
      <c r="D36" s="7"/>
      <c r="E36" s="7"/>
      <c r="F36" s="7"/>
      <c r="G36" s="7"/>
      <c r="H36" s="7"/>
      <c r="I36" s="7"/>
      <c r="J36" s="7"/>
      <c r="K36" s="7"/>
      <c r="L36" s="7"/>
      <c r="M36" s="7"/>
      <c r="N36" s="7"/>
      <c r="O36" s="7"/>
      <c r="P36" s="7"/>
      <c r="Q36" s="7"/>
      <c r="R36" s="7"/>
      <c r="S36" s="7"/>
      <c r="T36" s="7"/>
      <c r="U36" s="7"/>
      <c r="V36" s="7"/>
      <c r="W36" s="5"/>
    </row>
    <row r="37" spans="1:25" x14ac:dyDescent="0.3">
      <c r="A37" s="5"/>
      <c r="B37" s="7"/>
      <c r="C37" s="7"/>
      <c r="D37" s="7"/>
      <c r="E37" s="7"/>
      <c r="F37" s="7"/>
      <c r="G37" s="7"/>
      <c r="H37" s="7"/>
      <c r="I37" s="7"/>
      <c r="J37" s="7"/>
      <c r="K37" s="7"/>
      <c r="L37" s="7"/>
      <c r="M37" s="7"/>
      <c r="N37" s="7"/>
      <c r="O37" s="7"/>
      <c r="P37" s="7"/>
      <c r="Q37" s="7"/>
      <c r="R37" s="7"/>
      <c r="S37" s="7"/>
      <c r="T37" s="7"/>
      <c r="U37" s="7"/>
      <c r="V37" s="7"/>
      <c r="W37" s="5"/>
    </row>
    <row r="38" spans="1:25" x14ac:dyDescent="0.3">
      <c r="A38" s="5"/>
      <c r="B38" s="7"/>
      <c r="C38" s="7"/>
      <c r="D38" s="7"/>
      <c r="E38" s="7"/>
      <c r="F38" s="7"/>
      <c r="G38" s="7"/>
      <c r="H38" s="7"/>
      <c r="I38" s="7"/>
      <c r="J38" s="7"/>
      <c r="K38" s="7"/>
      <c r="L38" s="7"/>
      <c r="M38" s="7"/>
      <c r="N38" s="7"/>
      <c r="O38" s="7"/>
      <c r="P38" s="7"/>
      <c r="Q38" s="7"/>
      <c r="R38" s="7"/>
      <c r="S38" s="7"/>
      <c r="T38" s="7"/>
      <c r="U38" s="7"/>
      <c r="V38" s="7"/>
      <c r="W38" s="5"/>
    </row>
    <row r="39" spans="1:25" x14ac:dyDescent="0.3">
      <c r="A39" s="5"/>
      <c r="B39" s="11"/>
      <c r="C39" s="11"/>
      <c r="D39" s="12"/>
      <c r="E39" s="13"/>
      <c r="F39" s="13"/>
      <c r="G39" s="14"/>
      <c r="H39" s="7"/>
      <c r="I39" s="7"/>
      <c r="J39" s="7"/>
      <c r="K39" s="7"/>
      <c r="L39" s="7"/>
      <c r="M39" s="7"/>
      <c r="N39" s="7"/>
      <c r="O39" s="7"/>
      <c r="P39" s="7"/>
      <c r="Q39" s="7"/>
      <c r="R39" s="7"/>
      <c r="S39" s="7"/>
      <c r="T39" s="7"/>
      <c r="U39" s="7"/>
      <c r="V39" s="7"/>
      <c r="W39" s="5"/>
    </row>
    <row r="40" spans="1:25" x14ac:dyDescent="0.3">
      <c r="A40" s="5"/>
      <c r="B40" s="11"/>
      <c r="C40" s="11"/>
      <c r="D40" s="12"/>
      <c r="E40" s="13"/>
      <c r="F40" s="13"/>
      <c r="G40" s="14"/>
      <c r="H40" s="7"/>
      <c r="I40" s="7"/>
      <c r="J40" s="7"/>
      <c r="K40" s="7"/>
      <c r="L40" s="7"/>
      <c r="M40" s="7"/>
      <c r="N40" s="7"/>
      <c r="O40" s="7"/>
      <c r="P40" s="7"/>
      <c r="Q40" s="7"/>
      <c r="R40" s="7"/>
      <c r="S40" s="7"/>
      <c r="T40" s="7"/>
      <c r="U40" s="7"/>
      <c r="V40" s="7"/>
      <c r="W40" s="5"/>
    </row>
    <row r="41" spans="1:25" x14ac:dyDescent="0.3">
      <c r="A41" s="5"/>
      <c r="B41" s="11"/>
      <c r="C41" s="11"/>
      <c r="D41" s="12"/>
      <c r="E41" s="13"/>
      <c r="F41" s="13"/>
      <c r="G41" s="14"/>
      <c r="H41" s="7"/>
      <c r="I41" s="7"/>
      <c r="J41" s="7"/>
      <c r="K41" s="7"/>
      <c r="L41" s="7"/>
      <c r="M41" s="7"/>
      <c r="N41" s="7"/>
      <c r="O41" s="7"/>
      <c r="P41" s="7"/>
      <c r="Q41" s="7"/>
      <c r="R41" s="7"/>
      <c r="S41" s="7"/>
      <c r="T41" s="7"/>
      <c r="U41" s="7"/>
      <c r="V41" s="7"/>
      <c r="W41" s="5"/>
    </row>
    <row r="42" spans="1:25" x14ac:dyDescent="0.3">
      <c r="A42" s="5"/>
      <c r="B42" s="11"/>
      <c r="C42" s="11"/>
      <c r="D42" s="12"/>
      <c r="E42" s="13"/>
      <c r="F42" s="13"/>
      <c r="G42" s="14"/>
      <c r="H42" s="7"/>
      <c r="I42" s="7"/>
      <c r="J42" s="7"/>
      <c r="K42" s="7"/>
      <c r="L42" s="7"/>
      <c r="M42" s="7"/>
      <c r="N42" s="7"/>
      <c r="O42" s="7"/>
      <c r="P42" s="7"/>
      <c r="Q42" s="7"/>
      <c r="R42" s="7"/>
      <c r="S42" s="7"/>
      <c r="T42" s="7"/>
      <c r="U42" s="7"/>
      <c r="V42" s="7"/>
      <c r="W42" s="5"/>
    </row>
    <row r="43" spans="1:25" x14ac:dyDescent="0.3">
      <c r="A43" s="5"/>
      <c r="B43" s="11"/>
      <c r="C43" s="11"/>
      <c r="D43" s="12"/>
      <c r="E43" s="13"/>
      <c r="F43" s="13"/>
      <c r="G43" s="14"/>
      <c r="H43" s="7"/>
      <c r="I43" s="7"/>
      <c r="J43" s="7"/>
      <c r="K43" s="7"/>
      <c r="L43" s="7"/>
      <c r="M43" s="7"/>
      <c r="N43" s="7"/>
      <c r="O43" s="7"/>
      <c r="P43" s="7"/>
      <c r="Q43" s="7"/>
      <c r="R43" s="7"/>
      <c r="S43" s="7"/>
      <c r="T43" s="7"/>
      <c r="U43" s="7"/>
      <c r="V43" s="7"/>
      <c r="W43" s="5"/>
    </row>
    <row r="44" spans="1:25" x14ac:dyDescent="0.3">
      <c r="A44" s="5"/>
      <c r="B44" s="7"/>
      <c r="C44" s="7"/>
      <c r="D44" s="15"/>
      <c r="E44" s="10"/>
      <c r="F44" s="10"/>
      <c r="G44" s="10"/>
      <c r="H44" s="7"/>
      <c r="I44" s="7"/>
      <c r="J44" s="7"/>
      <c r="K44" s="7"/>
      <c r="L44" s="7"/>
      <c r="M44" s="7"/>
      <c r="N44" s="7"/>
      <c r="O44" s="7"/>
      <c r="P44" s="7"/>
      <c r="Q44" s="7"/>
      <c r="R44" s="7"/>
      <c r="S44" s="7"/>
      <c r="T44" s="7"/>
      <c r="U44" s="7"/>
      <c r="V44" s="7"/>
      <c r="W44" s="5"/>
    </row>
    <row r="45" spans="1:25" ht="9" customHeight="1" x14ac:dyDescent="0.3">
      <c r="A45" s="5"/>
      <c r="B45" s="5"/>
      <c r="C45" s="5"/>
      <c r="D45" s="9"/>
      <c r="E45" s="6"/>
      <c r="F45" s="6"/>
      <c r="G45" s="6"/>
      <c r="H45" s="5"/>
      <c r="I45" s="5"/>
      <c r="J45" s="5"/>
      <c r="K45" s="5"/>
      <c r="L45" s="5"/>
      <c r="M45" s="5"/>
      <c r="N45" s="5"/>
      <c r="O45" s="5"/>
      <c r="P45" s="5"/>
      <c r="Q45" s="5"/>
      <c r="R45" s="5"/>
      <c r="S45" s="5"/>
      <c r="T45" s="5"/>
      <c r="U45" s="5"/>
      <c r="V45" s="5"/>
      <c r="W45" s="5"/>
      <c r="X45" s="8"/>
      <c r="Y45" s="8"/>
    </row>
    <row r="46" spans="1:25" ht="9" customHeight="1" thickBot="1" x14ac:dyDescent="0.35">
      <c r="A46" s="5"/>
      <c r="B46" s="7"/>
      <c r="C46" s="7"/>
      <c r="D46" s="15"/>
      <c r="E46" s="10"/>
      <c r="F46" s="10"/>
      <c r="G46" s="10"/>
      <c r="H46" s="7"/>
      <c r="I46" s="7"/>
      <c r="J46" s="7"/>
      <c r="K46" s="7"/>
      <c r="L46" s="7"/>
      <c r="M46" s="7"/>
      <c r="N46" s="7"/>
      <c r="O46" s="7"/>
      <c r="P46" s="7"/>
      <c r="Q46" s="7"/>
      <c r="R46" s="7"/>
      <c r="S46" s="7"/>
      <c r="T46" s="7"/>
      <c r="U46" s="7"/>
      <c r="V46" s="7"/>
      <c r="W46" s="7"/>
    </row>
    <row r="47" spans="1:25" ht="18.600000000000001" customHeight="1" thickBot="1" x14ac:dyDescent="0.45">
      <c r="A47" s="5"/>
      <c r="B47" s="62"/>
      <c r="C47" s="63"/>
      <c r="D47" s="63"/>
      <c r="E47" s="63"/>
      <c r="F47" s="63"/>
      <c r="G47" s="63"/>
      <c r="H47" s="63"/>
      <c r="I47" s="63"/>
      <c r="J47" s="25"/>
      <c r="K47" s="25"/>
      <c r="L47" s="23"/>
      <c r="M47" s="23"/>
      <c r="N47" s="23"/>
      <c r="O47" s="23"/>
      <c r="P47" s="23"/>
      <c r="Q47" s="23"/>
      <c r="R47" s="23"/>
      <c r="S47" s="23"/>
      <c r="T47" s="23"/>
      <c r="U47" s="23"/>
      <c r="V47" s="23"/>
      <c r="W47" s="7"/>
    </row>
    <row r="48" spans="1:25" ht="9" customHeight="1" x14ac:dyDescent="0.3">
      <c r="A48" s="5"/>
      <c r="B48" s="7"/>
      <c r="C48" s="7"/>
      <c r="D48" s="7"/>
      <c r="E48" s="7"/>
      <c r="F48" s="7"/>
      <c r="G48" s="7"/>
      <c r="H48" s="7"/>
      <c r="I48" s="7"/>
      <c r="J48" s="7"/>
      <c r="K48" s="7"/>
      <c r="L48" s="7"/>
      <c r="M48" s="7"/>
      <c r="N48" s="7"/>
      <c r="O48" s="7"/>
      <c r="P48" s="7"/>
      <c r="Q48" s="7"/>
      <c r="R48" s="7"/>
      <c r="S48" s="7"/>
      <c r="T48" s="7"/>
      <c r="U48" s="7"/>
      <c r="V48" s="7"/>
      <c r="W48" s="7"/>
    </row>
    <row r="49" spans="1:23" ht="15.75" customHeight="1" x14ac:dyDescent="0.3">
      <c r="A49" s="5"/>
      <c r="B49" s="3" t="s">
        <v>18</v>
      </c>
      <c r="C49" t="s">
        <v>256</v>
      </c>
      <c r="D49" s="7"/>
      <c r="E49" s="7"/>
      <c r="F49" s="7"/>
      <c r="G49" s="7"/>
      <c r="H49" s="7"/>
      <c r="I49" s="7"/>
      <c r="J49" s="7"/>
      <c r="K49" s="7"/>
      <c r="L49" s="7"/>
      <c r="M49" s="7"/>
      <c r="N49" s="7"/>
      <c r="O49" s="7"/>
      <c r="P49" s="7"/>
      <c r="Q49" s="7"/>
      <c r="R49" s="7"/>
      <c r="S49" s="7"/>
      <c r="T49" s="7"/>
      <c r="U49" s="7"/>
      <c r="V49" s="7"/>
      <c r="W49" s="7"/>
    </row>
    <row r="50" spans="1:23" ht="9" customHeight="1" x14ac:dyDescent="0.3">
      <c r="A50" s="5"/>
      <c r="B50" s="7"/>
      <c r="C50" s="7"/>
      <c r="D50" s="7"/>
      <c r="E50" s="7"/>
      <c r="F50" s="7"/>
      <c r="G50" s="7"/>
      <c r="H50" s="7"/>
      <c r="I50" s="7"/>
      <c r="J50" s="7"/>
      <c r="K50" s="7"/>
      <c r="L50" s="7"/>
      <c r="M50" s="7"/>
      <c r="N50" s="7"/>
      <c r="O50" s="7"/>
      <c r="P50" s="7"/>
      <c r="Q50" s="7"/>
      <c r="R50" s="7"/>
      <c r="S50" s="7"/>
      <c r="T50" s="7"/>
      <c r="U50" s="7"/>
      <c r="V50" s="7"/>
      <c r="W50" s="7"/>
    </row>
    <row r="51" spans="1:23" x14ac:dyDescent="0.3">
      <c r="A51" s="5"/>
      <c r="B51" s="3" t="s">
        <v>145</v>
      </c>
      <c r="I51" s="3" t="s">
        <v>142</v>
      </c>
      <c r="J51" s="7"/>
      <c r="K51" s="7"/>
      <c r="L51" s="7"/>
      <c r="M51" s="7"/>
      <c r="N51" s="7"/>
      <c r="O51" s="7"/>
      <c r="P51" s="7"/>
      <c r="Q51" s="7"/>
      <c r="R51" s="7"/>
      <c r="S51" s="7"/>
      <c r="T51" s="7"/>
      <c r="U51" s="7"/>
      <c r="V51" s="7"/>
      <c r="W51" s="7"/>
    </row>
    <row r="52" spans="1:23" x14ac:dyDescent="0.3">
      <c r="A52" s="5"/>
      <c r="B52" s="3" t="s">
        <v>108</v>
      </c>
      <c r="C52" s="3" t="s">
        <v>22</v>
      </c>
      <c r="D52" s="3" t="s">
        <v>137</v>
      </c>
      <c r="E52" s="3" t="s">
        <v>138</v>
      </c>
      <c r="F52" s="3" t="s">
        <v>193</v>
      </c>
      <c r="G52" s="3" t="s">
        <v>194</v>
      </c>
      <c r="H52" s="3" t="s">
        <v>13</v>
      </c>
      <c r="I52" t="s">
        <v>75</v>
      </c>
      <c r="J52" s="7"/>
      <c r="K52" s="7"/>
      <c r="L52" s="7"/>
      <c r="M52" s="7"/>
      <c r="N52" s="7"/>
      <c r="O52" s="7"/>
      <c r="P52" s="7"/>
      <c r="Q52" s="7"/>
      <c r="R52" s="7"/>
      <c r="S52" s="7"/>
      <c r="T52" s="7"/>
      <c r="U52" s="7"/>
      <c r="V52" s="7"/>
      <c r="W52" s="7"/>
    </row>
    <row r="53" spans="1:23" x14ac:dyDescent="0.3">
      <c r="A53" s="5"/>
      <c r="B53" t="s">
        <v>75</v>
      </c>
      <c r="I53" s="4"/>
      <c r="J53" s="7"/>
      <c r="K53" s="7"/>
      <c r="L53" s="7"/>
      <c r="M53" s="7"/>
      <c r="N53" s="7"/>
      <c r="O53" s="7"/>
      <c r="P53" s="7"/>
      <c r="Q53" s="7"/>
      <c r="R53" s="7"/>
      <c r="S53" s="7"/>
      <c r="T53" s="7"/>
      <c r="U53" s="7"/>
      <c r="V53" s="7"/>
      <c r="W53" s="7"/>
    </row>
    <row r="54" spans="1:23" x14ac:dyDescent="0.3">
      <c r="A54" s="5"/>
      <c r="B54" s="7"/>
      <c r="C54" s="7"/>
      <c r="D54" s="7"/>
      <c r="E54" s="7"/>
      <c r="F54" s="7"/>
      <c r="G54" s="7"/>
      <c r="H54" s="7"/>
      <c r="I54" s="7"/>
      <c r="J54" s="7"/>
      <c r="K54" s="7"/>
      <c r="L54" s="7"/>
      <c r="M54" s="7"/>
      <c r="N54" s="7"/>
      <c r="O54" s="7"/>
      <c r="P54" s="7"/>
      <c r="Q54" s="7"/>
      <c r="R54" s="7"/>
      <c r="S54" s="7"/>
      <c r="T54" s="7"/>
      <c r="U54" s="7"/>
      <c r="V54" s="7"/>
      <c r="W54" s="7"/>
    </row>
    <row r="55" spans="1:23" x14ac:dyDescent="0.3">
      <c r="A55" s="5"/>
      <c r="B55" s="7"/>
      <c r="C55" s="7"/>
      <c r="D55" s="7"/>
      <c r="E55" s="7"/>
      <c r="F55" s="7"/>
      <c r="G55" s="7"/>
      <c r="H55" s="7"/>
      <c r="I55" s="7"/>
      <c r="J55" s="7"/>
      <c r="K55" s="7"/>
      <c r="L55" s="7"/>
      <c r="M55" s="7"/>
      <c r="N55" s="7"/>
      <c r="O55" s="7"/>
      <c r="P55" s="7"/>
      <c r="Q55" s="7"/>
      <c r="R55" s="7"/>
      <c r="S55" s="7"/>
      <c r="T55" s="7"/>
      <c r="U55" s="7"/>
      <c r="V55" s="7"/>
      <c r="W55" s="7"/>
    </row>
    <row r="56" spans="1:23" x14ac:dyDescent="0.3">
      <c r="A56" s="5"/>
      <c r="B56" s="7"/>
      <c r="C56" s="7"/>
      <c r="D56" s="7"/>
      <c r="E56" s="7"/>
      <c r="F56" s="7"/>
      <c r="G56" s="7"/>
      <c r="H56" s="7"/>
      <c r="I56" s="7"/>
      <c r="J56" s="7"/>
      <c r="K56" s="7"/>
      <c r="L56" s="7"/>
      <c r="M56" s="7"/>
      <c r="N56" s="7"/>
      <c r="O56" s="7"/>
      <c r="P56" s="7"/>
      <c r="Q56" s="7"/>
      <c r="R56" s="7"/>
      <c r="S56" s="7"/>
      <c r="T56" s="7"/>
      <c r="U56" s="7"/>
      <c r="V56" s="7"/>
      <c r="W56" s="7"/>
    </row>
    <row r="57" spans="1:23" x14ac:dyDescent="0.3">
      <c r="A57" s="5"/>
      <c r="B57" s="7"/>
      <c r="C57" s="7"/>
      <c r="D57" s="7"/>
      <c r="E57" s="7"/>
      <c r="F57" s="7"/>
      <c r="G57" s="7"/>
      <c r="H57" s="7"/>
      <c r="I57" s="7"/>
      <c r="J57" s="7"/>
      <c r="K57" s="7"/>
      <c r="L57" s="7"/>
      <c r="M57" s="7"/>
      <c r="N57" s="7"/>
      <c r="O57" s="7"/>
      <c r="P57" s="7"/>
      <c r="Q57" s="7"/>
      <c r="R57" s="7"/>
      <c r="S57" s="7"/>
      <c r="T57" s="7"/>
      <c r="U57" s="7"/>
      <c r="V57" s="7"/>
      <c r="W57" s="7"/>
    </row>
    <row r="58" spans="1:23" x14ac:dyDescent="0.3">
      <c r="A58" s="5"/>
      <c r="B58" s="7"/>
      <c r="C58" s="7"/>
      <c r="D58" s="7"/>
      <c r="E58" s="7"/>
      <c r="F58" s="7"/>
      <c r="G58" s="7"/>
      <c r="H58" s="7"/>
      <c r="I58" s="7"/>
      <c r="J58" s="7"/>
      <c r="K58" s="7"/>
      <c r="L58" s="7"/>
      <c r="M58" s="7"/>
      <c r="N58" s="7"/>
      <c r="O58" s="7"/>
      <c r="P58" s="7"/>
      <c r="Q58" s="7"/>
      <c r="R58" s="7"/>
      <c r="S58" s="7"/>
      <c r="T58" s="7"/>
      <c r="U58" s="7"/>
      <c r="V58" s="7"/>
      <c r="W58" s="7"/>
    </row>
    <row r="59" spans="1:23" x14ac:dyDescent="0.3">
      <c r="A59" s="5"/>
      <c r="B59" s="7"/>
      <c r="C59" s="7"/>
      <c r="D59" s="7"/>
      <c r="E59" s="7"/>
      <c r="F59" s="7"/>
      <c r="G59" s="7"/>
      <c r="H59" s="7"/>
      <c r="I59" s="7"/>
      <c r="J59" s="7"/>
      <c r="K59" s="7"/>
      <c r="L59" s="7"/>
      <c r="M59" s="7"/>
      <c r="N59" s="7"/>
      <c r="O59" s="7"/>
      <c r="P59" s="7"/>
      <c r="Q59" s="7"/>
      <c r="R59" s="7"/>
      <c r="S59" s="7"/>
      <c r="T59" s="7"/>
      <c r="U59" s="7"/>
      <c r="V59" s="7"/>
      <c r="W59" s="7"/>
    </row>
    <row r="60" spans="1:23" x14ac:dyDescent="0.3">
      <c r="A60" s="5"/>
      <c r="B60" s="7"/>
      <c r="C60" s="7"/>
      <c r="D60" s="7"/>
      <c r="E60" s="7"/>
      <c r="F60" s="7"/>
      <c r="G60" s="7"/>
      <c r="H60" s="7"/>
      <c r="I60" s="7"/>
      <c r="J60" s="7"/>
      <c r="K60" s="7"/>
      <c r="L60" s="7"/>
      <c r="M60" s="7"/>
      <c r="N60" s="7"/>
      <c r="O60" s="7"/>
      <c r="P60" s="7"/>
      <c r="Q60" s="7"/>
      <c r="R60" s="7"/>
      <c r="S60" s="7"/>
      <c r="T60" s="7"/>
      <c r="U60" s="7"/>
      <c r="V60" s="7"/>
      <c r="W60" s="7"/>
    </row>
    <row r="61" spans="1:23" x14ac:dyDescent="0.3">
      <c r="A61" s="5"/>
      <c r="B61" s="7"/>
      <c r="C61" s="7"/>
      <c r="D61" s="7"/>
      <c r="E61" s="7"/>
      <c r="F61" s="7"/>
      <c r="G61" s="7"/>
      <c r="H61" s="7"/>
      <c r="I61" s="7"/>
      <c r="J61" s="7"/>
      <c r="K61" s="7"/>
      <c r="L61" s="7"/>
      <c r="M61" s="7"/>
      <c r="N61" s="7"/>
      <c r="O61" s="7"/>
      <c r="P61" s="7"/>
      <c r="Q61" s="7"/>
      <c r="R61" s="7"/>
      <c r="S61" s="7"/>
      <c r="T61" s="7"/>
      <c r="U61" s="7"/>
      <c r="V61" s="7"/>
      <c r="W61" s="7"/>
    </row>
    <row r="62" spans="1:23" x14ac:dyDescent="0.3">
      <c r="A62" s="5"/>
      <c r="B62" s="7"/>
      <c r="C62" s="7"/>
      <c r="D62" s="7"/>
      <c r="E62" s="7"/>
      <c r="F62" s="7"/>
      <c r="G62" s="7"/>
      <c r="H62" s="7"/>
      <c r="I62" s="7"/>
      <c r="J62" s="7"/>
      <c r="K62" s="7"/>
      <c r="L62" s="7"/>
      <c r="M62" s="7"/>
      <c r="N62" s="7"/>
      <c r="O62" s="7"/>
      <c r="P62" s="7"/>
      <c r="Q62" s="7"/>
      <c r="R62" s="7"/>
      <c r="S62" s="7"/>
      <c r="T62" s="7"/>
      <c r="U62" s="7"/>
      <c r="V62" s="7"/>
      <c r="W62" s="7"/>
    </row>
    <row r="63" spans="1:23" x14ac:dyDescent="0.3">
      <c r="A63" s="5"/>
      <c r="B63" s="7"/>
      <c r="C63" s="7"/>
      <c r="D63" s="7"/>
      <c r="E63" s="7"/>
      <c r="F63" s="7"/>
      <c r="G63" s="7"/>
      <c r="H63" s="7"/>
      <c r="I63" s="7"/>
      <c r="J63" s="7"/>
      <c r="K63" s="7"/>
      <c r="L63" s="7"/>
      <c r="M63" s="7"/>
      <c r="N63" s="7"/>
      <c r="O63" s="7"/>
      <c r="P63" s="7"/>
      <c r="Q63" s="7"/>
      <c r="R63" s="7"/>
      <c r="S63" s="7"/>
      <c r="T63" s="7"/>
      <c r="U63" s="7"/>
      <c r="V63" s="7"/>
      <c r="W63" s="7"/>
    </row>
    <row r="64" spans="1:23" x14ac:dyDescent="0.3">
      <c r="A64" s="5"/>
      <c r="B64" s="7"/>
      <c r="C64" s="7"/>
      <c r="D64" s="7"/>
      <c r="E64" s="7"/>
      <c r="F64" s="7"/>
      <c r="G64" s="7"/>
      <c r="H64" s="7"/>
      <c r="I64" s="7"/>
      <c r="J64" s="7"/>
      <c r="K64" s="7"/>
      <c r="L64" s="7"/>
      <c r="M64" s="7"/>
      <c r="N64" s="7"/>
      <c r="O64" s="7"/>
      <c r="P64" s="7"/>
      <c r="Q64" s="7"/>
      <c r="R64" s="7"/>
      <c r="S64" s="7"/>
      <c r="T64" s="7"/>
      <c r="U64" s="7"/>
      <c r="V64" s="7"/>
      <c r="W64" s="7"/>
    </row>
    <row r="65" spans="1:23" x14ac:dyDescent="0.3">
      <c r="A65" s="5"/>
      <c r="B65" s="7"/>
      <c r="C65" s="7"/>
      <c r="D65" s="7"/>
      <c r="E65" s="7"/>
      <c r="F65" s="7"/>
      <c r="G65" s="7"/>
      <c r="H65" s="7"/>
      <c r="I65" s="7"/>
      <c r="J65" s="7"/>
      <c r="K65" s="7"/>
      <c r="L65" s="7"/>
      <c r="M65" s="7"/>
      <c r="N65" s="7"/>
      <c r="O65" s="7"/>
      <c r="P65" s="7"/>
      <c r="Q65" s="7"/>
      <c r="R65" s="7"/>
      <c r="S65" s="7"/>
      <c r="T65" s="7"/>
      <c r="U65" s="7"/>
      <c r="V65" s="7"/>
      <c r="W65" s="7"/>
    </row>
    <row r="66" spans="1:23" x14ac:dyDescent="0.3">
      <c r="A66" s="5"/>
      <c r="B66" s="7"/>
      <c r="C66" s="7"/>
      <c r="D66" s="7"/>
      <c r="E66" s="7"/>
      <c r="F66" s="7"/>
      <c r="G66" s="7"/>
      <c r="H66" s="7"/>
      <c r="I66" s="7"/>
      <c r="J66" s="7"/>
      <c r="K66" s="7"/>
      <c r="L66" s="7"/>
      <c r="M66" s="7"/>
      <c r="N66" s="7"/>
      <c r="O66" s="7"/>
      <c r="P66" s="7"/>
      <c r="Q66" s="7"/>
      <c r="R66" s="7"/>
      <c r="S66" s="7"/>
      <c r="T66" s="7"/>
      <c r="U66" s="7"/>
      <c r="V66" s="7"/>
      <c r="W66" s="7"/>
    </row>
    <row r="67" spans="1:23" x14ac:dyDescent="0.3">
      <c r="A67" s="5"/>
      <c r="B67" s="7"/>
      <c r="C67" s="7"/>
      <c r="D67" s="7"/>
      <c r="E67" s="7"/>
      <c r="F67" s="7"/>
      <c r="G67" s="7"/>
      <c r="H67" s="7"/>
      <c r="I67" s="7"/>
      <c r="J67" s="7"/>
      <c r="K67" s="7"/>
      <c r="L67" s="7"/>
      <c r="M67" s="7"/>
      <c r="N67" s="7"/>
      <c r="O67" s="7"/>
      <c r="P67" s="7"/>
      <c r="Q67" s="7"/>
      <c r="R67" s="7"/>
      <c r="S67" s="7"/>
      <c r="T67" s="7"/>
      <c r="U67" s="7"/>
      <c r="V67" s="7"/>
      <c r="W67" s="7"/>
    </row>
    <row r="68" spans="1:23" x14ac:dyDescent="0.3">
      <c r="A68" s="5"/>
      <c r="B68" s="7"/>
      <c r="C68" s="7"/>
      <c r="D68" s="7"/>
      <c r="E68" s="7"/>
      <c r="F68" s="7"/>
      <c r="G68" s="7"/>
      <c r="H68" s="7"/>
      <c r="I68" s="7"/>
      <c r="J68" s="7"/>
      <c r="K68" s="7"/>
      <c r="L68" s="7"/>
      <c r="M68" s="7"/>
      <c r="N68" s="7"/>
      <c r="O68" s="7"/>
      <c r="P68" s="7"/>
      <c r="Q68" s="7"/>
      <c r="R68" s="7"/>
      <c r="S68" s="7"/>
      <c r="T68" s="7"/>
      <c r="U68" s="7"/>
      <c r="V68" s="7"/>
      <c r="W68" s="7"/>
    </row>
    <row r="69" spans="1:23" x14ac:dyDescent="0.3">
      <c r="A69" s="5"/>
      <c r="B69" s="7"/>
      <c r="C69" s="7"/>
      <c r="D69" s="7"/>
      <c r="E69" s="7"/>
      <c r="F69" s="7"/>
      <c r="G69" s="7"/>
      <c r="H69" s="7"/>
      <c r="I69" s="7"/>
      <c r="J69" s="7"/>
      <c r="K69" s="7"/>
      <c r="L69" s="7"/>
      <c r="M69" s="7"/>
      <c r="N69" s="7"/>
      <c r="O69" s="7"/>
      <c r="P69" s="7"/>
      <c r="Q69" s="7"/>
      <c r="R69" s="7"/>
      <c r="S69" s="7"/>
      <c r="T69" s="7"/>
      <c r="U69" s="7"/>
      <c r="V69" s="7"/>
      <c r="W69" s="7"/>
    </row>
    <row r="70" spans="1:23" x14ac:dyDescent="0.3">
      <c r="A70" s="5"/>
      <c r="B70" s="7"/>
      <c r="C70" s="7"/>
      <c r="D70" s="7"/>
      <c r="E70" s="7"/>
      <c r="F70" s="7"/>
      <c r="G70" s="7"/>
      <c r="H70" s="7"/>
      <c r="I70" s="7"/>
      <c r="J70" s="7"/>
      <c r="K70" s="7"/>
      <c r="L70" s="7"/>
      <c r="M70" s="7"/>
      <c r="N70" s="7"/>
      <c r="O70" s="7"/>
      <c r="P70" s="7"/>
      <c r="Q70" s="7"/>
      <c r="R70" s="7"/>
      <c r="S70" s="7"/>
      <c r="T70" s="7"/>
      <c r="U70" s="7"/>
      <c r="V70" s="7"/>
      <c r="W70" s="7"/>
    </row>
    <row r="71" spans="1:23" x14ac:dyDescent="0.3">
      <c r="A71" s="5"/>
      <c r="B71" s="7"/>
      <c r="C71" s="7"/>
      <c r="D71" s="7"/>
      <c r="E71" s="7"/>
      <c r="F71" s="7"/>
      <c r="G71" s="7"/>
      <c r="H71" s="7"/>
      <c r="I71" s="7"/>
      <c r="J71" s="7"/>
      <c r="K71" s="7"/>
      <c r="L71" s="7"/>
      <c r="M71" s="7"/>
      <c r="N71" s="7"/>
      <c r="O71" s="7"/>
      <c r="P71" s="7"/>
      <c r="Q71" s="7"/>
      <c r="R71" s="7"/>
      <c r="S71" s="7"/>
      <c r="T71" s="7"/>
      <c r="U71" s="7"/>
      <c r="V71" s="7"/>
      <c r="W71" s="7"/>
    </row>
    <row r="72" spans="1:23" x14ac:dyDescent="0.3">
      <c r="A72" s="5"/>
      <c r="B72" s="7"/>
      <c r="C72" s="7"/>
      <c r="D72" s="7"/>
      <c r="E72" s="7"/>
      <c r="F72" s="7"/>
      <c r="G72" s="7"/>
      <c r="H72" s="7"/>
      <c r="I72" s="7"/>
      <c r="J72" s="7"/>
      <c r="K72" s="7"/>
      <c r="L72" s="7"/>
      <c r="M72" s="7"/>
      <c r="N72" s="7"/>
      <c r="O72" s="7"/>
      <c r="P72" s="7"/>
      <c r="Q72" s="7"/>
      <c r="R72" s="7"/>
      <c r="S72" s="7"/>
      <c r="T72" s="7"/>
      <c r="U72" s="7"/>
      <c r="V72" s="7"/>
      <c r="W72" s="7"/>
    </row>
    <row r="73" spans="1:23" x14ac:dyDescent="0.3">
      <c r="A73" s="5"/>
      <c r="B73" s="7"/>
      <c r="C73" s="7"/>
      <c r="D73" s="7"/>
      <c r="E73" s="7"/>
      <c r="F73" s="7"/>
      <c r="G73" s="7"/>
      <c r="H73" s="7"/>
      <c r="I73" s="7"/>
      <c r="J73" s="7"/>
      <c r="K73" s="7"/>
      <c r="L73" s="7"/>
      <c r="M73" s="7"/>
      <c r="N73" s="7"/>
      <c r="O73" s="7"/>
      <c r="P73" s="7"/>
      <c r="Q73" s="7"/>
      <c r="R73" s="7"/>
      <c r="S73" s="7"/>
      <c r="T73" s="7"/>
      <c r="U73" s="7"/>
      <c r="V73" s="7"/>
      <c r="W73" s="7"/>
    </row>
    <row r="74" spans="1:23" x14ac:dyDescent="0.3">
      <c r="A74" s="5"/>
      <c r="B74" s="7"/>
      <c r="C74" s="7"/>
      <c r="D74" s="7"/>
      <c r="E74" s="7"/>
      <c r="F74" s="7"/>
      <c r="G74" s="7"/>
      <c r="H74" s="7"/>
      <c r="I74" s="7"/>
      <c r="J74" s="7"/>
      <c r="K74" s="7"/>
      <c r="L74" s="7"/>
      <c r="M74" s="7"/>
      <c r="N74" s="7"/>
      <c r="O74" s="7"/>
      <c r="P74" s="7"/>
      <c r="Q74" s="7"/>
      <c r="R74" s="7"/>
      <c r="S74" s="7"/>
      <c r="T74" s="7"/>
      <c r="U74" s="7"/>
      <c r="V74" s="7"/>
      <c r="W74" s="7"/>
    </row>
    <row r="75" spans="1:23" x14ac:dyDescent="0.3">
      <c r="A75" s="5"/>
      <c r="B75" s="7"/>
      <c r="C75" s="7"/>
      <c r="D75" s="7"/>
      <c r="E75" s="7"/>
      <c r="F75" s="7"/>
      <c r="G75" s="7"/>
      <c r="H75" s="7"/>
      <c r="I75" s="7"/>
      <c r="J75" s="7"/>
      <c r="K75" s="7"/>
      <c r="L75" s="7"/>
      <c r="M75" s="7"/>
      <c r="N75" s="7"/>
      <c r="O75" s="7"/>
      <c r="P75" s="7"/>
      <c r="Q75" s="7"/>
      <c r="R75" s="7"/>
      <c r="S75" s="7"/>
      <c r="T75" s="7"/>
      <c r="U75" s="7"/>
      <c r="V75" s="7"/>
      <c r="W75" s="7"/>
    </row>
    <row r="76" spans="1:23" x14ac:dyDescent="0.3">
      <c r="A76" s="5"/>
      <c r="B76" s="7"/>
      <c r="C76" s="7"/>
      <c r="D76" s="7"/>
      <c r="E76" s="7"/>
      <c r="F76" s="7"/>
      <c r="G76" s="7"/>
      <c r="H76" s="7"/>
      <c r="I76" s="7"/>
      <c r="J76" s="7"/>
      <c r="K76" s="7"/>
      <c r="L76" s="7"/>
      <c r="M76" s="7"/>
      <c r="N76" s="7"/>
      <c r="O76" s="7"/>
      <c r="P76" s="7"/>
      <c r="Q76" s="7"/>
      <c r="R76" s="7"/>
      <c r="S76" s="7"/>
      <c r="T76" s="7"/>
      <c r="U76" s="7"/>
      <c r="V76" s="7"/>
      <c r="W76" s="7"/>
    </row>
    <row r="77" spans="1:23" x14ac:dyDescent="0.3">
      <c r="A77" s="5"/>
      <c r="B77" s="7"/>
      <c r="C77" s="7"/>
      <c r="D77" s="7"/>
      <c r="E77" s="7"/>
      <c r="F77" s="7"/>
      <c r="G77" s="7"/>
      <c r="H77" s="7"/>
      <c r="I77" s="7"/>
      <c r="J77" s="7"/>
      <c r="K77" s="7"/>
      <c r="L77" s="7"/>
      <c r="M77" s="7"/>
      <c r="N77" s="7"/>
      <c r="O77" s="7"/>
      <c r="P77" s="7"/>
      <c r="Q77" s="7"/>
      <c r="R77" s="7"/>
      <c r="S77" s="7"/>
      <c r="T77" s="7"/>
      <c r="U77" s="7"/>
      <c r="V77" s="7"/>
      <c r="W77" s="7"/>
    </row>
    <row r="78" spans="1:23" x14ac:dyDescent="0.3">
      <c r="A78" s="5"/>
      <c r="B78" s="7"/>
      <c r="C78" s="7"/>
      <c r="D78" s="7"/>
      <c r="E78" s="7"/>
      <c r="F78" s="7"/>
      <c r="G78" s="7"/>
      <c r="H78" s="7"/>
      <c r="I78" s="7"/>
      <c r="J78" s="7"/>
      <c r="K78" s="7"/>
      <c r="L78" s="7"/>
      <c r="M78" s="7"/>
      <c r="N78" s="7"/>
      <c r="O78" s="7"/>
      <c r="P78" s="7"/>
      <c r="Q78" s="7"/>
      <c r="R78" s="7"/>
      <c r="S78" s="7"/>
      <c r="T78" s="7"/>
      <c r="U78" s="7"/>
      <c r="V78" s="7"/>
      <c r="W78" s="7"/>
    </row>
    <row r="79" spans="1:23" x14ac:dyDescent="0.3">
      <c r="A79" s="5"/>
      <c r="B79" s="7"/>
      <c r="C79" s="7"/>
      <c r="D79" s="7"/>
      <c r="E79" s="7"/>
      <c r="F79" s="7"/>
      <c r="G79" s="7"/>
      <c r="H79" s="7"/>
      <c r="I79" s="7"/>
      <c r="J79" s="7"/>
      <c r="K79" s="7"/>
      <c r="L79" s="7"/>
      <c r="M79" s="7"/>
      <c r="N79" s="7"/>
      <c r="O79" s="7"/>
      <c r="P79" s="7"/>
      <c r="Q79" s="7"/>
      <c r="R79" s="7"/>
      <c r="S79" s="7"/>
      <c r="T79" s="7"/>
      <c r="U79" s="7"/>
      <c r="V79" s="7"/>
      <c r="W79" s="7"/>
    </row>
    <row r="80" spans="1:23" x14ac:dyDescent="0.3">
      <c r="A80" s="5"/>
      <c r="B80" s="7"/>
      <c r="C80" s="7"/>
      <c r="D80" s="7"/>
      <c r="E80" s="7"/>
      <c r="F80" s="7"/>
      <c r="G80" s="7"/>
      <c r="H80" s="7"/>
      <c r="I80" s="7"/>
      <c r="J80" s="7"/>
      <c r="K80" s="7"/>
      <c r="L80" s="7"/>
      <c r="M80" s="7"/>
      <c r="N80" s="7"/>
      <c r="O80" s="7"/>
      <c r="P80" s="7"/>
      <c r="Q80" s="7"/>
      <c r="R80" s="7"/>
      <c r="S80" s="7"/>
      <c r="T80" s="7"/>
      <c r="U80" s="7"/>
      <c r="V80" s="7"/>
      <c r="W80" s="7"/>
    </row>
    <row r="81" spans="1:23" x14ac:dyDescent="0.3">
      <c r="A81" s="5"/>
      <c r="B81" s="7"/>
      <c r="C81" s="7"/>
      <c r="D81" s="7"/>
      <c r="E81" s="7"/>
      <c r="F81" s="7"/>
      <c r="G81" s="7"/>
      <c r="H81" s="7"/>
      <c r="I81" s="7"/>
      <c r="J81" s="7"/>
      <c r="K81" s="7"/>
      <c r="L81" s="7"/>
      <c r="M81" s="7"/>
      <c r="N81" s="7"/>
      <c r="O81" s="7"/>
      <c r="P81" s="7"/>
      <c r="Q81" s="7"/>
      <c r="R81" s="7"/>
      <c r="S81" s="7"/>
      <c r="T81" s="7"/>
      <c r="U81" s="7"/>
      <c r="V81" s="7"/>
      <c r="W81" s="7"/>
    </row>
    <row r="82" spans="1:23" x14ac:dyDescent="0.3">
      <c r="A82" s="5"/>
      <c r="B82" s="7"/>
      <c r="C82" s="7"/>
      <c r="D82" s="7"/>
      <c r="E82" s="7"/>
      <c r="F82" s="7"/>
      <c r="G82" s="7"/>
      <c r="H82" s="7"/>
      <c r="I82" s="7"/>
      <c r="J82" s="7"/>
      <c r="K82" s="7"/>
      <c r="L82" s="7"/>
      <c r="M82" s="7"/>
      <c r="N82" s="7"/>
      <c r="O82" s="7"/>
      <c r="P82" s="7"/>
      <c r="Q82" s="7"/>
      <c r="R82" s="7"/>
      <c r="S82" s="7"/>
      <c r="T82" s="7"/>
      <c r="U82" s="7"/>
      <c r="V82" s="7"/>
      <c r="W82" s="7"/>
    </row>
    <row r="83" spans="1:23" x14ac:dyDescent="0.3">
      <c r="A83" s="5"/>
      <c r="B83" s="7"/>
      <c r="C83" s="7"/>
      <c r="D83" s="7"/>
      <c r="E83" s="7"/>
      <c r="F83" s="7"/>
      <c r="G83" s="7"/>
      <c r="H83" s="7"/>
      <c r="I83" s="7"/>
      <c r="J83" s="7"/>
      <c r="K83" s="7"/>
      <c r="L83" s="7"/>
      <c r="M83" s="7"/>
      <c r="N83" s="7"/>
      <c r="O83" s="7"/>
      <c r="P83" s="7"/>
      <c r="Q83" s="7"/>
      <c r="R83" s="7"/>
      <c r="S83" s="7"/>
      <c r="T83" s="7"/>
      <c r="U83" s="7"/>
      <c r="V83" s="7"/>
      <c r="W83" s="7"/>
    </row>
    <row r="84" spans="1:23" x14ac:dyDescent="0.3">
      <c r="A84" s="5"/>
      <c r="B84" s="7"/>
      <c r="C84" s="7"/>
      <c r="D84" s="7"/>
      <c r="E84" s="7"/>
      <c r="F84" s="7"/>
      <c r="G84" s="7"/>
      <c r="H84" s="7"/>
      <c r="I84" s="7"/>
      <c r="J84" s="7"/>
      <c r="K84" s="7"/>
      <c r="L84" s="7"/>
      <c r="M84" s="7"/>
      <c r="N84" s="7"/>
      <c r="O84" s="7"/>
      <c r="P84" s="7"/>
      <c r="Q84" s="7"/>
      <c r="R84" s="7"/>
      <c r="S84" s="7"/>
      <c r="T84" s="7"/>
      <c r="U84" s="7"/>
      <c r="V84" s="7"/>
      <c r="W84" s="7"/>
    </row>
    <row r="85" spans="1:23" x14ac:dyDescent="0.3">
      <c r="A85" s="5"/>
      <c r="B85" s="7"/>
      <c r="C85" s="7"/>
      <c r="D85" s="7"/>
      <c r="E85" s="7"/>
      <c r="F85" s="7"/>
      <c r="G85" s="7"/>
      <c r="H85" s="7"/>
      <c r="I85" s="7"/>
      <c r="J85" s="7"/>
      <c r="K85" s="7"/>
      <c r="L85" s="7"/>
      <c r="M85" s="7"/>
      <c r="N85" s="7"/>
      <c r="O85" s="7"/>
      <c r="P85" s="7"/>
      <c r="Q85" s="7"/>
      <c r="R85" s="7"/>
      <c r="S85" s="7"/>
      <c r="T85" s="7"/>
      <c r="U85" s="7"/>
      <c r="V85" s="7"/>
      <c r="W85" s="7"/>
    </row>
    <row r="86" spans="1:23" x14ac:dyDescent="0.3">
      <c r="A86" s="5"/>
      <c r="B86" s="7"/>
      <c r="C86" s="7"/>
      <c r="D86" s="7"/>
      <c r="E86" s="7"/>
      <c r="F86" s="7"/>
      <c r="G86" s="7"/>
      <c r="H86" s="7"/>
      <c r="I86" s="7"/>
      <c r="J86" s="7"/>
      <c r="K86" s="7"/>
      <c r="L86" s="7"/>
      <c r="M86" s="7"/>
      <c r="N86" s="7"/>
      <c r="O86" s="7"/>
      <c r="P86" s="7"/>
      <c r="Q86" s="7"/>
      <c r="R86" s="7"/>
      <c r="S86" s="7"/>
      <c r="T86" s="7"/>
      <c r="U86" s="7"/>
      <c r="V86" s="7"/>
      <c r="W86" s="7"/>
    </row>
    <row r="87" spans="1:23" x14ac:dyDescent="0.3">
      <c r="A87" s="5"/>
      <c r="B87" s="7"/>
      <c r="C87" s="7"/>
      <c r="D87" s="7"/>
      <c r="E87" s="7"/>
      <c r="F87" s="7"/>
      <c r="G87" s="7"/>
      <c r="H87" s="7"/>
      <c r="I87" s="7"/>
      <c r="J87" s="7"/>
      <c r="K87" s="7"/>
      <c r="L87" s="7"/>
      <c r="M87" s="7"/>
      <c r="N87" s="7"/>
      <c r="O87" s="7"/>
      <c r="P87" s="7"/>
      <c r="Q87" s="7"/>
      <c r="R87" s="7"/>
      <c r="S87" s="7"/>
      <c r="T87" s="7"/>
      <c r="U87" s="7"/>
      <c r="V87" s="7"/>
      <c r="W87" s="7"/>
    </row>
    <row r="88" spans="1:23" x14ac:dyDescent="0.3">
      <c r="A88" s="5"/>
      <c r="B88" s="7"/>
      <c r="C88" s="7"/>
      <c r="D88" s="7"/>
      <c r="E88" s="7"/>
      <c r="F88" s="7"/>
      <c r="G88" s="7"/>
      <c r="H88" s="7"/>
      <c r="I88" s="7"/>
      <c r="J88" s="7"/>
      <c r="K88" s="7"/>
      <c r="L88" s="7"/>
      <c r="M88" s="7"/>
      <c r="N88" s="7"/>
      <c r="O88" s="7"/>
      <c r="P88" s="7"/>
      <c r="Q88" s="7"/>
      <c r="R88" s="7"/>
      <c r="S88" s="7"/>
      <c r="T88" s="7"/>
      <c r="U88" s="7"/>
      <c r="V88" s="7"/>
      <c r="W88" s="7"/>
    </row>
    <row r="89" spans="1:23" x14ac:dyDescent="0.3">
      <c r="A89" s="5"/>
      <c r="B89" s="7"/>
      <c r="C89" s="7"/>
      <c r="D89" s="7"/>
      <c r="E89" s="7"/>
      <c r="F89" s="7"/>
      <c r="G89" s="7"/>
      <c r="H89" s="7"/>
      <c r="I89" s="7"/>
      <c r="J89" s="7"/>
      <c r="K89" s="7"/>
      <c r="L89" s="7"/>
      <c r="M89" s="7"/>
      <c r="N89" s="7"/>
      <c r="O89" s="7"/>
      <c r="P89" s="7"/>
      <c r="Q89" s="7"/>
      <c r="R89" s="7"/>
      <c r="S89" s="7"/>
      <c r="T89" s="7"/>
      <c r="U89" s="7"/>
      <c r="V89" s="7"/>
      <c r="W89" s="7"/>
    </row>
    <row r="90" spans="1:23" x14ac:dyDescent="0.3">
      <c r="A90" s="5"/>
      <c r="B90" s="7"/>
      <c r="C90" s="7"/>
      <c r="D90" s="7"/>
      <c r="E90" s="7"/>
      <c r="F90" s="7"/>
      <c r="G90" s="7"/>
      <c r="H90" s="7"/>
      <c r="I90" s="7"/>
      <c r="J90" s="7"/>
      <c r="K90" s="7"/>
      <c r="L90" s="7"/>
      <c r="M90" s="7"/>
      <c r="N90" s="7"/>
      <c r="O90" s="7"/>
      <c r="P90" s="7"/>
      <c r="Q90" s="7"/>
      <c r="R90" s="7"/>
      <c r="S90" s="7"/>
      <c r="T90" s="7"/>
      <c r="U90" s="7"/>
      <c r="V90" s="7"/>
      <c r="W90" s="7"/>
    </row>
    <row r="91" spans="1:23" x14ac:dyDescent="0.3">
      <c r="A91" s="5"/>
      <c r="B91" s="7"/>
      <c r="C91" s="7"/>
      <c r="D91" s="7"/>
      <c r="E91" s="7"/>
      <c r="F91" s="7"/>
      <c r="G91" s="7"/>
      <c r="H91" s="7"/>
      <c r="I91" s="7"/>
      <c r="J91" s="7"/>
      <c r="K91" s="7"/>
      <c r="L91" s="7"/>
      <c r="M91" s="7"/>
      <c r="N91" s="7"/>
      <c r="O91" s="7"/>
      <c r="P91" s="7"/>
      <c r="Q91" s="7"/>
      <c r="R91" s="7"/>
      <c r="S91" s="7"/>
      <c r="T91" s="7"/>
      <c r="U91" s="7"/>
      <c r="V91" s="7"/>
      <c r="W91" s="7"/>
    </row>
    <row r="92" spans="1:23" x14ac:dyDescent="0.3">
      <c r="A92" s="5"/>
      <c r="B92" s="7"/>
      <c r="C92" s="7"/>
      <c r="D92" s="7"/>
      <c r="E92" s="7"/>
      <c r="F92" s="7"/>
      <c r="G92" s="7"/>
      <c r="H92" s="7"/>
      <c r="I92" s="7"/>
      <c r="J92" s="7"/>
      <c r="K92" s="7"/>
      <c r="L92" s="7"/>
      <c r="M92" s="7"/>
      <c r="N92" s="7"/>
      <c r="O92" s="7"/>
      <c r="P92" s="7"/>
      <c r="Q92" s="7"/>
      <c r="R92" s="7"/>
      <c r="S92" s="7"/>
      <c r="T92" s="7"/>
      <c r="U92" s="7"/>
      <c r="V92" s="7"/>
      <c r="W92" s="7"/>
    </row>
    <row r="93" spans="1:23" x14ac:dyDescent="0.3">
      <c r="A93" s="5"/>
      <c r="B93" s="7"/>
      <c r="C93" s="7"/>
      <c r="D93" s="7"/>
      <c r="E93" s="7"/>
      <c r="F93" s="7"/>
      <c r="G93" s="7"/>
      <c r="H93" s="7"/>
      <c r="I93" s="7"/>
      <c r="J93" s="7"/>
      <c r="K93" s="7"/>
      <c r="L93" s="7"/>
      <c r="M93" s="7"/>
      <c r="N93" s="7"/>
      <c r="O93" s="7"/>
      <c r="P93" s="7"/>
      <c r="Q93" s="7"/>
      <c r="R93" s="7"/>
      <c r="S93" s="7"/>
      <c r="T93" s="7"/>
      <c r="U93" s="7"/>
      <c r="V93" s="7"/>
      <c r="W93" s="7"/>
    </row>
    <row r="94" spans="1:23" x14ac:dyDescent="0.3">
      <c r="A94" s="5"/>
      <c r="B94" s="7"/>
      <c r="C94" s="7"/>
      <c r="D94" s="7"/>
      <c r="E94" s="7"/>
      <c r="F94" s="7"/>
      <c r="G94" s="7"/>
      <c r="H94" s="7"/>
      <c r="I94" s="7"/>
      <c r="J94" s="7"/>
      <c r="K94" s="7"/>
      <c r="L94" s="7"/>
      <c r="M94" s="7"/>
      <c r="N94" s="7"/>
      <c r="O94" s="7"/>
      <c r="P94" s="7"/>
      <c r="Q94" s="7"/>
      <c r="R94" s="7"/>
      <c r="S94" s="7"/>
      <c r="T94" s="7"/>
      <c r="U94" s="7"/>
      <c r="V94" s="7"/>
      <c r="W94" s="7"/>
    </row>
    <row r="95" spans="1:23" x14ac:dyDescent="0.3">
      <c r="A95" s="5"/>
      <c r="B95" s="7"/>
      <c r="C95" s="7"/>
      <c r="D95" s="7"/>
      <c r="E95" s="7"/>
      <c r="F95" s="7"/>
      <c r="G95" s="7"/>
      <c r="H95" s="7"/>
      <c r="I95" s="7"/>
      <c r="J95" s="7"/>
      <c r="K95" s="7"/>
      <c r="L95" s="7"/>
      <c r="M95" s="7"/>
      <c r="N95" s="7"/>
      <c r="O95" s="7"/>
      <c r="P95" s="7"/>
      <c r="Q95" s="7"/>
      <c r="R95" s="7"/>
      <c r="S95" s="7"/>
      <c r="T95" s="7"/>
      <c r="U95" s="7"/>
      <c r="V95" s="7"/>
      <c r="W95" s="7"/>
    </row>
    <row r="96" spans="1:23" x14ac:dyDescent="0.3">
      <c r="A96" s="5"/>
      <c r="B96" s="7"/>
      <c r="C96" s="7"/>
      <c r="D96" s="7"/>
      <c r="E96" s="7"/>
      <c r="F96" s="7"/>
      <c r="G96" s="7"/>
      <c r="H96" s="7"/>
      <c r="I96" s="7"/>
      <c r="J96" s="7"/>
      <c r="K96" s="7"/>
      <c r="L96" s="7"/>
      <c r="M96" s="7"/>
      <c r="N96" s="7"/>
      <c r="O96" s="7"/>
      <c r="P96" s="7"/>
      <c r="Q96" s="7"/>
      <c r="R96" s="7"/>
      <c r="S96" s="7"/>
      <c r="T96" s="7"/>
      <c r="U96" s="7"/>
      <c r="V96" s="7"/>
      <c r="W96" s="7"/>
    </row>
    <row r="97" spans="1:23" x14ac:dyDescent="0.3">
      <c r="A97" s="5"/>
      <c r="B97" s="7"/>
      <c r="C97" s="7"/>
      <c r="D97" s="7"/>
      <c r="E97" s="7"/>
      <c r="F97" s="7"/>
      <c r="G97" s="7"/>
      <c r="H97" s="7"/>
      <c r="I97" s="7"/>
      <c r="J97" s="7"/>
      <c r="K97" s="7"/>
      <c r="L97" s="7"/>
      <c r="M97" s="7"/>
      <c r="N97" s="7"/>
      <c r="O97" s="7"/>
      <c r="P97" s="7"/>
      <c r="Q97" s="7"/>
      <c r="R97" s="7"/>
      <c r="S97" s="7"/>
      <c r="T97" s="7"/>
      <c r="U97" s="7"/>
      <c r="V97" s="7"/>
      <c r="W97" s="7"/>
    </row>
    <row r="98" spans="1:23" x14ac:dyDescent="0.3">
      <c r="A98" s="5"/>
      <c r="B98" s="7"/>
      <c r="C98" s="7"/>
      <c r="D98" s="7"/>
      <c r="E98" s="7"/>
      <c r="F98" s="7"/>
      <c r="G98" s="7"/>
      <c r="H98" s="7"/>
      <c r="I98" s="7"/>
      <c r="J98" s="7"/>
      <c r="K98" s="7"/>
      <c r="L98" s="7"/>
      <c r="M98" s="7"/>
      <c r="N98" s="7"/>
      <c r="O98" s="7"/>
      <c r="P98" s="7"/>
      <c r="Q98" s="7"/>
      <c r="R98" s="7"/>
      <c r="S98" s="7"/>
      <c r="T98" s="7"/>
      <c r="U98" s="7"/>
      <c r="V98" s="7"/>
      <c r="W98" s="7"/>
    </row>
    <row r="99" spans="1:23" x14ac:dyDescent="0.3">
      <c r="A99" s="5"/>
      <c r="B99" s="7"/>
      <c r="C99" s="7"/>
      <c r="D99" s="7"/>
      <c r="E99" s="7"/>
      <c r="F99" s="7"/>
      <c r="G99" s="7"/>
      <c r="H99" s="7"/>
      <c r="I99" s="7"/>
      <c r="J99" s="7"/>
      <c r="K99" s="7"/>
      <c r="L99" s="7"/>
      <c r="M99" s="7"/>
      <c r="N99" s="7"/>
      <c r="O99" s="7"/>
      <c r="P99" s="7"/>
      <c r="Q99" s="7"/>
      <c r="R99" s="7"/>
      <c r="S99" s="7"/>
      <c r="T99" s="7"/>
      <c r="U99" s="7"/>
      <c r="V99" s="7"/>
      <c r="W99" s="7"/>
    </row>
    <row r="100" spans="1:23" x14ac:dyDescent="0.3">
      <c r="A100" s="5"/>
      <c r="B100" s="7"/>
      <c r="C100" s="7"/>
      <c r="D100" s="7"/>
      <c r="E100" s="7"/>
      <c r="F100" s="7"/>
      <c r="G100" s="7"/>
      <c r="H100" s="7"/>
      <c r="I100" s="7"/>
      <c r="J100" s="7"/>
      <c r="K100" s="7"/>
      <c r="L100" s="7"/>
      <c r="M100" s="7"/>
      <c r="N100" s="7"/>
      <c r="O100" s="7"/>
      <c r="P100" s="7"/>
      <c r="Q100" s="7"/>
      <c r="R100" s="7"/>
      <c r="S100" s="7"/>
      <c r="T100" s="7"/>
      <c r="U100" s="7"/>
      <c r="V100" s="7"/>
      <c r="W100" s="7"/>
    </row>
    <row r="101" spans="1:23" x14ac:dyDescent="0.3">
      <c r="A101" s="5"/>
      <c r="B101" s="7"/>
      <c r="C101" s="7"/>
      <c r="D101" s="7"/>
      <c r="E101" s="7"/>
      <c r="F101" s="7"/>
      <c r="G101" s="7"/>
      <c r="H101" s="7"/>
      <c r="I101" s="7"/>
      <c r="J101" s="7"/>
      <c r="K101" s="7"/>
      <c r="L101" s="7"/>
      <c r="M101" s="7"/>
      <c r="N101" s="7"/>
      <c r="O101" s="7"/>
      <c r="P101" s="7"/>
      <c r="Q101" s="7"/>
      <c r="R101" s="7"/>
      <c r="S101" s="7"/>
      <c r="T101" s="7"/>
      <c r="U101" s="7"/>
      <c r="V101" s="7"/>
      <c r="W101" s="7"/>
    </row>
    <row r="102" spans="1:23" x14ac:dyDescent="0.3">
      <c r="A102" s="5"/>
      <c r="B102" s="7"/>
      <c r="C102" s="7"/>
      <c r="D102" s="7"/>
      <c r="E102" s="7"/>
      <c r="F102" s="7"/>
      <c r="G102" s="7"/>
      <c r="H102" s="7"/>
      <c r="I102" s="7"/>
      <c r="J102" s="7"/>
      <c r="K102" s="7"/>
      <c r="L102" s="7"/>
      <c r="M102" s="7"/>
      <c r="N102" s="7"/>
      <c r="O102" s="7"/>
      <c r="P102" s="7"/>
      <c r="Q102" s="7"/>
      <c r="R102" s="7"/>
      <c r="S102" s="7"/>
      <c r="T102" s="7"/>
      <c r="U102" s="7"/>
      <c r="V102" s="7"/>
      <c r="W102" s="7"/>
    </row>
    <row r="103" spans="1:23" x14ac:dyDescent="0.3">
      <c r="A103" s="5"/>
      <c r="B103" s="7"/>
      <c r="C103" s="7"/>
      <c r="D103" s="7"/>
      <c r="E103" s="7"/>
      <c r="F103" s="7"/>
      <c r="G103" s="7"/>
      <c r="H103" s="7"/>
      <c r="I103" s="7"/>
      <c r="J103" s="7"/>
      <c r="K103" s="7"/>
      <c r="L103" s="7"/>
      <c r="M103" s="7"/>
      <c r="N103" s="7"/>
      <c r="O103" s="7"/>
      <c r="P103" s="7"/>
      <c r="Q103" s="7"/>
      <c r="R103" s="7"/>
      <c r="S103" s="7"/>
      <c r="T103" s="7"/>
      <c r="U103" s="7"/>
      <c r="V103" s="7"/>
      <c r="W103" s="7"/>
    </row>
    <row r="104" spans="1:23" x14ac:dyDescent="0.3">
      <c r="A104" s="5"/>
      <c r="B104" s="7"/>
      <c r="C104" s="7"/>
      <c r="D104" s="7"/>
      <c r="E104" s="7"/>
      <c r="F104" s="7"/>
      <c r="G104" s="7"/>
      <c r="H104" s="7"/>
      <c r="I104" s="7"/>
      <c r="J104" s="7"/>
      <c r="K104" s="7"/>
      <c r="L104" s="7"/>
      <c r="M104" s="7"/>
      <c r="N104" s="7"/>
      <c r="O104" s="7"/>
      <c r="P104" s="7"/>
      <c r="Q104" s="7"/>
      <c r="R104" s="7"/>
      <c r="S104" s="7"/>
      <c r="T104" s="7"/>
      <c r="U104" s="7"/>
      <c r="V104" s="7"/>
      <c r="W104" s="7"/>
    </row>
    <row r="105" spans="1:23" x14ac:dyDescent="0.3">
      <c r="A105" s="5"/>
      <c r="B105" s="7"/>
      <c r="C105" s="7"/>
      <c r="D105" s="7"/>
      <c r="E105" s="7"/>
      <c r="F105" s="7"/>
      <c r="G105" s="7"/>
      <c r="H105" s="7"/>
      <c r="I105" s="7"/>
      <c r="J105" s="7"/>
      <c r="K105" s="7"/>
      <c r="L105" s="7"/>
      <c r="M105" s="7"/>
      <c r="N105" s="7"/>
      <c r="O105" s="7"/>
      <c r="P105" s="7"/>
      <c r="Q105" s="7"/>
      <c r="R105" s="7"/>
      <c r="S105" s="7"/>
      <c r="T105" s="7"/>
      <c r="U105" s="7"/>
      <c r="V105" s="7"/>
      <c r="W105" s="7"/>
    </row>
    <row r="106" spans="1:23" x14ac:dyDescent="0.3">
      <c r="A106" s="5"/>
      <c r="B106" s="7"/>
      <c r="C106" s="7"/>
      <c r="D106" s="7"/>
      <c r="E106" s="7"/>
      <c r="F106" s="7"/>
      <c r="G106" s="7"/>
      <c r="H106" s="7"/>
      <c r="I106" s="7"/>
      <c r="J106" s="7"/>
      <c r="K106" s="7"/>
      <c r="L106" s="7"/>
      <c r="M106" s="7"/>
      <c r="N106" s="7"/>
      <c r="O106" s="7"/>
      <c r="P106" s="7"/>
      <c r="Q106" s="7"/>
      <c r="R106" s="7"/>
      <c r="S106" s="7"/>
      <c r="T106" s="7"/>
      <c r="U106" s="7"/>
      <c r="V106" s="7"/>
      <c r="W106" s="7"/>
    </row>
    <row r="107" spans="1:23" x14ac:dyDescent="0.3">
      <c r="A107" s="5"/>
      <c r="B107" s="7"/>
      <c r="C107" s="7"/>
      <c r="D107" s="7"/>
      <c r="E107" s="7"/>
      <c r="F107" s="7"/>
      <c r="G107" s="7"/>
      <c r="H107" s="7"/>
      <c r="I107" s="7"/>
      <c r="J107" s="7"/>
      <c r="K107" s="7"/>
      <c r="L107" s="7"/>
      <c r="M107" s="7"/>
      <c r="N107" s="7"/>
      <c r="O107" s="7"/>
      <c r="P107" s="7"/>
      <c r="Q107" s="7"/>
      <c r="R107" s="7"/>
      <c r="S107" s="7"/>
      <c r="T107" s="7"/>
      <c r="U107" s="7"/>
      <c r="V107" s="7"/>
      <c r="W107" s="7"/>
    </row>
    <row r="108" spans="1:23" x14ac:dyDescent="0.3">
      <c r="A108" s="5"/>
      <c r="B108" s="7"/>
      <c r="C108" s="7"/>
      <c r="D108" s="7"/>
      <c r="E108" s="7"/>
      <c r="F108" s="7"/>
      <c r="G108" s="7"/>
      <c r="H108" s="7"/>
      <c r="I108" s="7"/>
      <c r="J108" s="7"/>
      <c r="K108" s="7"/>
      <c r="L108" s="7"/>
      <c r="M108" s="7"/>
      <c r="N108" s="7"/>
      <c r="O108" s="7"/>
      <c r="P108" s="7"/>
      <c r="Q108" s="7"/>
      <c r="R108" s="7"/>
      <c r="S108" s="7"/>
      <c r="T108" s="7"/>
      <c r="U108" s="7"/>
      <c r="V108" s="7"/>
      <c r="W108" s="7"/>
    </row>
    <row r="109" spans="1:23" x14ac:dyDescent="0.3">
      <c r="A109" s="5"/>
      <c r="B109" s="7"/>
      <c r="C109" s="7"/>
      <c r="D109" s="7"/>
      <c r="E109" s="7"/>
      <c r="F109" s="7"/>
      <c r="G109" s="7"/>
      <c r="H109" s="7"/>
      <c r="I109" s="7"/>
      <c r="J109" s="7"/>
      <c r="K109" s="7"/>
      <c r="L109" s="7"/>
      <c r="M109" s="7"/>
      <c r="N109" s="7"/>
      <c r="O109" s="7"/>
      <c r="P109" s="7"/>
      <c r="Q109" s="7"/>
      <c r="R109" s="7"/>
      <c r="S109" s="7"/>
      <c r="T109" s="7"/>
      <c r="U109" s="7"/>
      <c r="V109" s="7"/>
      <c r="W109" s="7"/>
    </row>
    <row r="110" spans="1:23" x14ac:dyDescent="0.3">
      <c r="A110" s="5"/>
      <c r="B110" s="7"/>
      <c r="C110" s="7"/>
      <c r="D110" s="7"/>
      <c r="E110" s="7"/>
      <c r="F110" s="7"/>
      <c r="G110" s="7"/>
      <c r="H110" s="7"/>
      <c r="I110" s="7"/>
      <c r="J110" s="7"/>
      <c r="K110" s="7"/>
      <c r="L110" s="7"/>
      <c r="M110" s="7"/>
      <c r="N110" s="7"/>
      <c r="O110" s="7"/>
      <c r="P110" s="7"/>
      <c r="Q110" s="7"/>
      <c r="R110" s="7"/>
      <c r="S110" s="7"/>
      <c r="T110" s="7"/>
      <c r="U110" s="7"/>
      <c r="V110" s="7"/>
      <c r="W110" s="7"/>
    </row>
    <row r="111" spans="1:23" x14ac:dyDescent="0.3">
      <c r="A111" s="5"/>
      <c r="B111" s="7"/>
      <c r="C111" s="7"/>
      <c r="D111" s="7"/>
      <c r="E111" s="7"/>
      <c r="F111" s="7"/>
      <c r="G111" s="7"/>
      <c r="H111" s="7"/>
      <c r="I111" s="7"/>
      <c r="J111" s="7"/>
      <c r="K111" s="7"/>
      <c r="L111" s="7"/>
      <c r="M111" s="7"/>
      <c r="N111" s="7"/>
      <c r="O111" s="7"/>
      <c r="P111" s="7"/>
      <c r="Q111" s="7"/>
      <c r="R111" s="7"/>
      <c r="S111" s="7"/>
      <c r="T111" s="7"/>
      <c r="U111" s="7"/>
      <c r="V111" s="7"/>
      <c r="W111" s="7"/>
    </row>
    <row r="112" spans="1:23" x14ac:dyDescent="0.3">
      <c r="A112" s="5"/>
      <c r="B112" s="7"/>
      <c r="C112" s="7"/>
      <c r="D112" s="7"/>
      <c r="E112" s="7"/>
      <c r="F112" s="7"/>
      <c r="G112" s="7"/>
      <c r="H112" s="7"/>
      <c r="I112" s="7"/>
      <c r="J112" s="7"/>
      <c r="K112" s="7"/>
      <c r="L112" s="7"/>
      <c r="M112" s="7"/>
      <c r="N112" s="7"/>
      <c r="O112" s="7"/>
      <c r="P112" s="7"/>
      <c r="Q112" s="7"/>
      <c r="R112" s="7"/>
      <c r="S112" s="7"/>
      <c r="T112" s="7"/>
      <c r="U112" s="7"/>
      <c r="V112" s="7"/>
      <c r="W112" s="7"/>
    </row>
    <row r="113" spans="1:23" x14ac:dyDescent="0.3">
      <c r="A113" s="5"/>
      <c r="B113" s="7"/>
      <c r="C113" s="7"/>
      <c r="D113" s="7"/>
      <c r="E113" s="7"/>
      <c r="F113" s="7"/>
      <c r="G113" s="7"/>
      <c r="H113" s="7"/>
      <c r="I113" s="7"/>
      <c r="J113" s="7"/>
      <c r="K113" s="7"/>
      <c r="L113" s="7"/>
      <c r="M113" s="7"/>
      <c r="N113" s="7"/>
      <c r="O113" s="7"/>
      <c r="P113" s="7"/>
      <c r="Q113" s="7"/>
      <c r="R113" s="7"/>
      <c r="S113" s="7"/>
      <c r="T113" s="7"/>
      <c r="U113" s="7"/>
      <c r="V113" s="7"/>
      <c r="W113" s="7"/>
    </row>
    <row r="114" spans="1:23" x14ac:dyDescent="0.3">
      <c r="A114" s="5"/>
      <c r="B114" s="7"/>
      <c r="C114" s="7"/>
      <c r="D114" s="7"/>
      <c r="E114" s="7"/>
      <c r="F114" s="7"/>
      <c r="G114" s="7"/>
      <c r="H114" s="7"/>
      <c r="I114" s="7"/>
      <c r="J114" s="7"/>
      <c r="K114" s="7"/>
      <c r="L114" s="7"/>
      <c r="M114" s="7"/>
      <c r="N114" s="7"/>
      <c r="O114" s="7"/>
      <c r="P114" s="7"/>
      <c r="Q114" s="7"/>
      <c r="R114" s="7"/>
      <c r="S114" s="7"/>
      <c r="T114" s="7"/>
      <c r="U114" s="7"/>
      <c r="V114" s="7"/>
      <c r="W114" s="7"/>
    </row>
    <row r="115" spans="1:23" x14ac:dyDescent="0.3">
      <c r="A115" s="5"/>
      <c r="B115" s="7"/>
      <c r="C115" s="7"/>
      <c r="D115" s="7"/>
      <c r="E115" s="7"/>
      <c r="F115" s="7"/>
      <c r="G115" s="7"/>
      <c r="H115" s="7"/>
      <c r="I115" s="7"/>
      <c r="J115" s="7"/>
      <c r="K115" s="7"/>
      <c r="L115" s="7"/>
      <c r="M115" s="7"/>
      <c r="N115" s="7"/>
      <c r="O115" s="7"/>
      <c r="P115" s="7"/>
      <c r="Q115" s="7"/>
      <c r="R115" s="7"/>
      <c r="S115" s="7"/>
      <c r="T115" s="7"/>
      <c r="U115" s="7"/>
      <c r="V115" s="7"/>
      <c r="W115" s="7"/>
    </row>
    <row r="116" spans="1:23" x14ac:dyDescent="0.3">
      <c r="A116" s="5"/>
      <c r="B116" s="7"/>
      <c r="C116" s="7"/>
      <c r="D116" s="7"/>
      <c r="E116" s="7"/>
      <c r="F116" s="7"/>
      <c r="G116" s="7"/>
      <c r="H116" s="7"/>
      <c r="I116" s="7"/>
      <c r="J116" s="7"/>
      <c r="K116" s="7"/>
      <c r="L116" s="7"/>
      <c r="M116" s="7"/>
      <c r="N116" s="7"/>
      <c r="O116" s="7"/>
      <c r="P116" s="7"/>
      <c r="Q116" s="7"/>
      <c r="R116" s="7"/>
      <c r="S116" s="7"/>
      <c r="T116" s="7"/>
      <c r="U116" s="7"/>
      <c r="V116" s="7"/>
      <c r="W116" s="7"/>
    </row>
    <row r="117" spans="1:23" x14ac:dyDescent="0.3">
      <c r="A117" s="5"/>
      <c r="B117" s="7"/>
      <c r="C117" s="7"/>
      <c r="D117" s="7"/>
      <c r="E117" s="7"/>
      <c r="F117" s="7"/>
      <c r="G117" s="7"/>
      <c r="H117" s="7"/>
      <c r="I117" s="7"/>
      <c r="J117" s="7"/>
      <c r="K117" s="7"/>
      <c r="L117" s="7"/>
      <c r="M117" s="7"/>
      <c r="N117" s="7"/>
      <c r="O117" s="7"/>
      <c r="P117" s="7"/>
      <c r="Q117" s="7"/>
      <c r="R117" s="7"/>
      <c r="S117" s="7"/>
      <c r="T117" s="7"/>
      <c r="U117" s="7"/>
      <c r="V117" s="7"/>
      <c r="W117" s="7"/>
    </row>
    <row r="118" spans="1:23" x14ac:dyDescent="0.3">
      <c r="A118" s="5"/>
      <c r="B118" s="7"/>
      <c r="C118" s="7"/>
      <c r="D118" s="7"/>
      <c r="E118" s="7"/>
      <c r="F118" s="7"/>
      <c r="G118" s="7"/>
      <c r="H118" s="7"/>
      <c r="I118" s="7"/>
      <c r="J118" s="7"/>
      <c r="K118" s="7"/>
      <c r="L118" s="7"/>
      <c r="M118" s="7"/>
      <c r="N118" s="7"/>
      <c r="O118" s="7"/>
      <c r="P118" s="7"/>
      <c r="Q118" s="7"/>
      <c r="R118" s="7"/>
      <c r="S118" s="7"/>
      <c r="T118" s="7"/>
      <c r="U118" s="7"/>
      <c r="V118" s="7"/>
      <c r="W118" s="7"/>
    </row>
    <row r="119" spans="1:23" x14ac:dyDescent="0.3">
      <c r="A119" s="5"/>
      <c r="B119" s="7"/>
      <c r="C119" s="7"/>
      <c r="D119" s="7"/>
      <c r="E119" s="7"/>
      <c r="F119" s="7"/>
      <c r="G119" s="7"/>
      <c r="H119" s="7"/>
      <c r="I119" s="7"/>
      <c r="J119" s="7"/>
      <c r="K119" s="7"/>
      <c r="L119" s="7"/>
      <c r="M119" s="7"/>
      <c r="N119" s="7"/>
      <c r="O119" s="7"/>
      <c r="P119" s="7"/>
      <c r="Q119" s="7"/>
      <c r="R119" s="7"/>
      <c r="S119" s="7"/>
      <c r="T119" s="7"/>
      <c r="U119" s="7"/>
      <c r="V119" s="7"/>
      <c r="W119" s="7"/>
    </row>
    <row r="120" spans="1:23" x14ac:dyDescent="0.3">
      <c r="A120" s="5"/>
      <c r="B120" s="7"/>
      <c r="C120" s="7"/>
      <c r="D120" s="7"/>
      <c r="E120" s="7"/>
      <c r="F120" s="7"/>
      <c r="G120" s="7"/>
      <c r="H120" s="7"/>
      <c r="I120" s="7"/>
      <c r="J120" s="7"/>
      <c r="K120" s="7"/>
      <c r="L120" s="7"/>
      <c r="M120" s="7"/>
      <c r="N120" s="7"/>
      <c r="O120" s="7"/>
      <c r="P120" s="7"/>
      <c r="Q120" s="7"/>
      <c r="R120" s="7"/>
      <c r="S120" s="7"/>
      <c r="T120" s="7"/>
      <c r="U120" s="7"/>
      <c r="V120" s="7"/>
      <c r="W120" s="7"/>
    </row>
    <row r="121" spans="1:23" x14ac:dyDescent="0.3">
      <c r="A121" s="5"/>
      <c r="B121" s="7"/>
      <c r="C121" s="7"/>
      <c r="D121" s="7"/>
      <c r="E121" s="7"/>
      <c r="F121" s="7"/>
      <c r="G121" s="7"/>
      <c r="H121" s="7"/>
      <c r="I121" s="7"/>
      <c r="J121" s="7"/>
      <c r="K121" s="7"/>
      <c r="L121" s="7"/>
      <c r="M121" s="7"/>
      <c r="N121" s="7"/>
      <c r="O121" s="7"/>
      <c r="P121" s="7"/>
      <c r="Q121" s="7"/>
      <c r="R121" s="7"/>
      <c r="S121" s="7"/>
      <c r="T121" s="7"/>
      <c r="U121" s="7"/>
      <c r="V121" s="7"/>
      <c r="W121" s="7"/>
    </row>
    <row r="122" spans="1:23" x14ac:dyDescent="0.3">
      <c r="A122" s="5"/>
      <c r="B122" s="7"/>
      <c r="C122" s="7"/>
      <c r="D122" s="7"/>
      <c r="E122" s="7"/>
      <c r="F122" s="7"/>
      <c r="G122" s="7"/>
      <c r="H122" s="7"/>
      <c r="I122" s="7"/>
      <c r="J122" s="7"/>
      <c r="K122" s="7"/>
      <c r="L122" s="7"/>
      <c r="M122" s="7"/>
      <c r="N122" s="7"/>
      <c r="O122" s="7"/>
      <c r="P122" s="7"/>
      <c r="Q122" s="7"/>
      <c r="R122" s="7"/>
      <c r="S122" s="7"/>
      <c r="T122" s="7"/>
      <c r="U122" s="7"/>
      <c r="V122" s="7"/>
      <c r="W122" s="7"/>
    </row>
    <row r="123" spans="1:23" x14ac:dyDescent="0.3">
      <c r="A123" s="5"/>
      <c r="B123" s="7"/>
      <c r="C123" s="7"/>
      <c r="D123" s="7"/>
      <c r="E123" s="7"/>
      <c r="F123" s="7"/>
      <c r="G123" s="7"/>
      <c r="H123" s="7"/>
      <c r="I123" s="7"/>
      <c r="J123" s="7"/>
      <c r="K123" s="7"/>
      <c r="L123" s="7"/>
      <c r="M123" s="7"/>
      <c r="N123" s="7"/>
      <c r="O123" s="7"/>
      <c r="P123" s="7"/>
      <c r="Q123" s="7"/>
      <c r="R123" s="7"/>
      <c r="S123" s="7"/>
      <c r="T123" s="7"/>
      <c r="U123" s="7"/>
      <c r="V123" s="7"/>
      <c r="W123" s="7"/>
    </row>
    <row r="124" spans="1:23" x14ac:dyDescent="0.3">
      <c r="A124" s="5"/>
      <c r="B124" s="7"/>
      <c r="C124" s="7"/>
      <c r="D124" s="7"/>
      <c r="E124" s="7"/>
      <c r="F124" s="7"/>
      <c r="G124" s="7"/>
      <c r="H124" s="7"/>
      <c r="I124" s="7"/>
      <c r="J124" s="7"/>
      <c r="K124" s="7"/>
      <c r="L124" s="7"/>
      <c r="M124" s="7"/>
      <c r="N124" s="7"/>
      <c r="O124" s="7"/>
      <c r="P124" s="7"/>
      <c r="Q124" s="7"/>
      <c r="R124" s="7"/>
      <c r="S124" s="7"/>
      <c r="T124" s="7"/>
      <c r="U124" s="7"/>
      <c r="V124" s="7"/>
      <c r="W124" s="7"/>
    </row>
    <row r="125" spans="1:23" x14ac:dyDescent="0.3">
      <c r="A125" s="5"/>
      <c r="B125" s="7"/>
      <c r="C125" s="7"/>
      <c r="D125" s="7"/>
      <c r="E125" s="7"/>
      <c r="F125" s="7"/>
      <c r="G125" s="7"/>
      <c r="H125" s="7"/>
      <c r="I125" s="7"/>
      <c r="J125" s="7"/>
      <c r="K125" s="7"/>
      <c r="L125" s="7"/>
      <c r="M125" s="7"/>
      <c r="N125" s="7"/>
      <c r="O125" s="7"/>
      <c r="P125" s="7"/>
      <c r="Q125" s="7"/>
      <c r="R125" s="7"/>
      <c r="S125" s="7"/>
      <c r="T125" s="7"/>
      <c r="U125" s="7"/>
      <c r="V125" s="7"/>
      <c r="W125" s="7"/>
    </row>
    <row r="126" spans="1:23" x14ac:dyDescent="0.3">
      <c r="A126" s="5"/>
      <c r="B126" s="7"/>
      <c r="C126" s="7"/>
      <c r="D126" s="7"/>
      <c r="E126" s="7"/>
      <c r="F126" s="7"/>
      <c r="G126" s="7"/>
      <c r="H126" s="7"/>
      <c r="I126" s="7"/>
      <c r="J126" s="7"/>
      <c r="K126" s="7"/>
      <c r="L126" s="7"/>
      <c r="M126" s="7"/>
      <c r="N126" s="7"/>
      <c r="O126" s="7"/>
      <c r="P126" s="7"/>
      <c r="Q126" s="7"/>
      <c r="R126" s="7"/>
      <c r="S126" s="7"/>
      <c r="T126" s="7"/>
      <c r="U126" s="7"/>
      <c r="V126" s="7"/>
      <c r="W126" s="7"/>
    </row>
    <row r="127" spans="1:23" x14ac:dyDescent="0.3">
      <c r="A127" s="5"/>
      <c r="B127" s="7"/>
      <c r="C127" s="7"/>
      <c r="D127" s="7"/>
      <c r="E127" s="7"/>
      <c r="F127" s="7"/>
      <c r="G127" s="7"/>
      <c r="H127" s="7"/>
      <c r="I127" s="7"/>
      <c r="J127" s="7"/>
      <c r="K127" s="7"/>
      <c r="L127" s="7"/>
      <c r="M127" s="7"/>
      <c r="N127" s="7"/>
      <c r="O127" s="7"/>
      <c r="P127" s="7"/>
      <c r="Q127" s="7"/>
      <c r="R127" s="7"/>
      <c r="S127" s="7"/>
      <c r="T127" s="7"/>
      <c r="U127" s="7"/>
      <c r="V127" s="7"/>
      <c r="W127" s="7"/>
    </row>
    <row r="128" spans="1:23" x14ac:dyDescent="0.3">
      <c r="A128" s="5"/>
      <c r="B128" s="7"/>
      <c r="C128" s="7"/>
      <c r="D128" s="7"/>
      <c r="E128" s="7"/>
      <c r="F128" s="7"/>
      <c r="G128" s="7"/>
      <c r="H128" s="7"/>
      <c r="I128" s="7"/>
      <c r="J128" s="7"/>
      <c r="K128" s="7"/>
      <c r="L128" s="7"/>
      <c r="M128" s="7"/>
      <c r="N128" s="7"/>
      <c r="O128" s="7"/>
      <c r="P128" s="7"/>
      <c r="Q128" s="7"/>
      <c r="R128" s="7"/>
      <c r="S128" s="7"/>
      <c r="T128" s="7"/>
      <c r="U128" s="7"/>
      <c r="V128" s="7"/>
      <c r="W128" s="7"/>
    </row>
    <row r="129" spans="1:23" x14ac:dyDescent="0.3">
      <c r="A129" s="5"/>
      <c r="B129" s="7"/>
      <c r="C129" s="7"/>
      <c r="D129" s="7"/>
      <c r="E129" s="7"/>
      <c r="F129" s="7"/>
      <c r="G129" s="7"/>
      <c r="H129" s="7"/>
      <c r="I129" s="7"/>
      <c r="J129" s="7"/>
      <c r="K129" s="7"/>
      <c r="L129" s="7"/>
      <c r="M129" s="7"/>
      <c r="N129" s="7"/>
      <c r="O129" s="7"/>
      <c r="P129" s="7"/>
      <c r="Q129" s="7"/>
      <c r="R129" s="7"/>
      <c r="S129" s="7"/>
      <c r="T129" s="7"/>
      <c r="U129" s="7"/>
      <c r="V129" s="7"/>
      <c r="W129" s="7"/>
    </row>
    <row r="130" spans="1:23" x14ac:dyDescent="0.3">
      <c r="A130" s="5"/>
      <c r="B130" s="7"/>
      <c r="C130" s="7"/>
      <c r="D130" s="7"/>
      <c r="E130" s="7"/>
      <c r="F130" s="7"/>
      <c r="G130" s="7"/>
      <c r="H130" s="7"/>
      <c r="I130" s="7"/>
      <c r="J130" s="7"/>
      <c r="K130" s="7"/>
      <c r="L130" s="7"/>
      <c r="M130" s="7"/>
      <c r="N130" s="7"/>
      <c r="O130" s="7"/>
      <c r="P130" s="7"/>
      <c r="Q130" s="7"/>
      <c r="R130" s="7"/>
      <c r="S130" s="7"/>
      <c r="T130" s="7"/>
      <c r="U130" s="7"/>
      <c r="V130" s="7"/>
      <c r="W130" s="7"/>
    </row>
    <row r="131" spans="1:23" x14ac:dyDescent="0.3">
      <c r="A131" s="5"/>
      <c r="B131" s="7"/>
      <c r="C131" s="7"/>
      <c r="D131" s="7"/>
      <c r="E131" s="7"/>
      <c r="F131" s="7"/>
      <c r="G131" s="7"/>
      <c r="H131" s="7"/>
      <c r="I131" s="7"/>
      <c r="J131" s="7"/>
      <c r="K131" s="7"/>
      <c r="L131" s="7"/>
      <c r="M131" s="7"/>
      <c r="N131" s="7"/>
      <c r="O131" s="7"/>
      <c r="P131" s="7"/>
      <c r="Q131" s="7"/>
      <c r="R131" s="7"/>
      <c r="S131" s="7"/>
      <c r="T131" s="7"/>
      <c r="U131" s="7"/>
      <c r="V131" s="7"/>
      <c r="W131" s="7"/>
    </row>
    <row r="132" spans="1:23" x14ac:dyDescent="0.3">
      <c r="A132" s="5"/>
      <c r="B132" s="7"/>
      <c r="C132" s="7"/>
      <c r="D132" s="7"/>
      <c r="E132" s="7"/>
      <c r="F132" s="7"/>
      <c r="G132" s="7"/>
      <c r="H132" s="7"/>
      <c r="I132" s="7"/>
      <c r="J132" s="7"/>
      <c r="K132" s="7"/>
      <c r="L132" s="7"/>
      <c r="M132" s="7"/>
      <c r="N132" s="7"/>
      <c r="O132" s="7"/>
      <c r="P132" s="7"/>
      <c r="Q132" s="7"/>
      <c r="R132" s="7"/>
      <c r="S132" s="7"/>
      <c r="T132" s="7"/>
      <c r="U132" s="7"/>
      <c r="V132" s="7"/>
      <c r="W132" s="7"/>
    </row>
    <row r="133" spans="1:23" x14ac:dyDescent="0.3">
      <c r="A133" s="5"/>
      <c r="B133" s="7"/>
      <c r="C133" s="7"/>
      <c r="D133" s="7"/>
      <c r="E133" s="7"/>
      <c r="F133" s="7"/>
      <c r="G133" s="7"/>
      <c r="H133" s="7"/>
      <c r="I133" s="7"/>
      <c r="J133" s="7"/>
      <c r="K133" s="7"/>
      <c r="L133" s="7"/>
      <c r="M133" s="7"/>
      <c r="N133" s="7"/>
      <c r="O133" s="7"/>
      <c r="P133" s="7"/>
      <c r="Q133" s="7"/>
      <c r="R133" s="7"/>
      <c r="S133" s="7"/>
      <c r="T133" s="7"/>
      <c r="U133" s="7"/>
      <c r="V133" s="7"/>
      <c r="W133" s="7"/>
    </row>
    <row r="134" spans="1:23" x14ac:dyDescent="0.3">
      <c r="A134" s="5"/>
      <c r="B134" s="7"/>
      <c r="C134" s="7"/>
      <c r="D134" s="7"/>
      <c r="E134" s="7"/>
      <c r="F134" s="7"/>
      <c r="G134" s="7"/>
      <c r="H134" s="7"/>
      <c r="I134" s="7"/>
      <c r="J134" s="7"/>
      <c r="K134" s="7"/>
      <c r="L134" s="7"/>
      <c r="M134" s="7"/>
      <c r="N134" s="7"/>
      <c r="O134" s="7"/>
      <c r="P134" s="7"/>
      <c r="Q134" s="7"/>
      <c r="R134" s="7"/>
      <c r="S134" s="7"/>
      <c r="T134" s="7"/>
      <c r="U134" s="7"/>
      <c r="V134" s="7"/>
      <c r="W134" s="7"/>
    </row>
    <row r="135" spans="1:23" x14ac:dyDescent="0.3">
      <c r="A135" s="5"/>
      <c r="B135" s="7"/>
      <c r="C135" s="7"/>
      <c r="D135" s="7"/>
      <c r="E135" s="7"/>
      <c r="F135" s="7"/>
      <c r="G135" s="7"/>
      <c r="H135" s="7"/>
      <c r="I135" s="7"/>
      <c r="J135" s="7"/>
      <c r="K135" s="7"/>
      <c r="L135" s="7"/>
      <c r="M135" s="7"/>
      <c r="N135" s="7"/>
      <c r="O135" s="7"/>
      <c r="P135" s="7"/>
      <c r="Q135" s="7"/>
      <c r="R135" s="7"/>
      <c r="S135" s="7"/>
      <c r="T135" s="7"/>
      <c r="U135" s="7"/>
      <c r="V135" s="7"/>
      <c r="W135" s="7"/>
    </row>
    <row r="136" spans="1:23" x14ac:dyDescent="0.3">
      <c r="A136" s="5"/>
      <c r="B136" s="7"/>
      <c r="C136" s="7"/>
      <c r="D136" s="7"/>
      <c r="E136" s="7"/>
      <c r="F136" s="7"/>
      <c r="G136" s="7"/>
      <c r="H136" s="7"/>
      <c r="I136" s="7"/>
      <c r="J136" s="7"/>
      <c r="K136" s="7"/>
      <c r="L136" s="7"/>
      <c r="M136" s="7"/>
      <c r="N136" s="7"/>
      <c r="O136" s="7"/>
      <c r="P136" s="7"/>
      <c r="Q136" s="7"/>
      <c r="R136" s="7"/>
      <c r="S136" s="7"/>
      <c r="T136" s="7"/>
      <c r="U136" s="7"/>
      <c r="V136" s="7"/>
      <c r="W136" s="7"/>
    </row>
    <row r="137" spans="1:23" x14ac:dyDescent="0.3">
      <c r="A137" s="5"/>
      <c r="B137" s="7"/>
      <c r="C137" s="7"/>
      <c r="D137" s="7"/>
      <c r="E137" s="7"/>
      <c r="F137" s="7"/>
      <c r="G137" s="7"/>
      <c r="H137" s="7"/>
      <c r="I137" s="7"/>
      <c r="J137" s="7"/>
      <c r="K137" s="7"/>
      <c r="L137" s="7"/>
      <c r="M137" s="7"/>
      <c r="N137" s="7"/>
      <c r="O137" s="7"/>
      <c r="P137" s="7"/>
      <c r="Q137" s="7"/>
      <c r="R137" s="7"/>
      <c r="S137" s="7"/>
      <c r="T137" s="7"/>
      <c r="U137" s="7"/>
      <c r="V137" s="7"/>
      <c r="W137" s="7"/>
    </row>
    <row r="138" spans="1:23" x14ac:dyDescent="0.3">
      <c r="A138" s="5"/>
      <c r="B138" s="7"/>
      <c r="C138" s="7"/>
      <c r="D138" s="7"/>
      <c r="E138" s="7"/>
      <c r="F138" s="7"/>
      <c r="G138" s="7"/>
      <c r="H138" s="7"/>
      <c r="I138" s="7"/>
      <c r="J138" s="7"/>
      <c r="K138" s="7"/>
      <c r="L138" s="7"/>
      <c r="M138" s="7"/>
      <c r="N138" s="7"/>
      <c r="O138" s="7"/>
      <c r="P138" s="7"/>
      <c r="Q138" s="7"/>
      <c r="R138" s="7"/>
      <c r="S138" s="7"/>
      <c r="T138" s="7"/>
      <c r="U138" s="7"/>
      <c r="V138" s="7"/>
      <c r="W138" s="7"/>
    </row>
    <row r="139" spans="1:23" x14ac:dyDescent="0.3">
      <c r="A139" s="5"/>
      <c r="B139" s="7"/>
      <c r="C139" s="7"/>
      <c r="D139" s="7"/>
      <c r="E139" s="7"/>
      <c r="F139" s="7"/>
      <c r="G139" s="7"/>
      <c r="H139" s="7"/>
      <c r="I139" s="7"/>
      <c r="J139" s="7"/>
      <c r="K139" s="7"/>
      <c r="L139" s="7"/>
      <c r="M139" s="7"/>
      <c r="N139" s="7"/>
      <c r="O139" s="7"/>
      <c r="P139" s="7"/>
      <c r="Q139" s="7"/>
      <c r="R139" s="7"/>
      <c r="S139" s="7"/>
      <c r="T139" s="7"/>
      <c r="U139" s="7"/>
      <c r="V139" s="7"/>
      <c r="W139" s="7"/>
    </row>
    <row r="140" spans="1:23" x14ac:dyDescent="0.3">
      <c r="A140" s="5"/>
      <c r="B140" s="7"/>
      <c r="C140" s="7"/>
      <c r="D140" s="7"/>
      <c r="E140" s="7"/>
      <c r="F140" s="7"/>
      <c r="G140" s="7"/>
      <c r="H140" s="7"/>
      <c r="I140" s="7"/>
      <c r="J140" s="7"/>
      <c r="K140" s="7"/>
      <c r="L140" s="7"/>
      <c r="M140" s="7"/>
      <c r="N140" s="7"/>
      <c r="O140" s="7"/>
      <c r="P140" s="7"/>
      <c r="Q140" s="7"/>
      <c r="R140" s="7"/>
      <c r="S140" s="7"/>
      <c r="T140" s="7"/>
      <c r="U140" s="7"/>
      <c r="V140" s="7"/>
      <c r="W140" s="7"/>
    </row>
    <row r="141" spans="1:23" x14ac:dyDescent="0.3">
      <c r="A141" s="5"/>
      <c r="B141" s="7"/>
      <c r="C141" s="7"/>
      <c r="D141" s="7"/>
      <c r="E141" s="7"/>
      <c r="F141" s="7"/>
      <c r="G141" s="7"/>
      <c r="H141" s="7"/>
      <c r="I141" s="7"/>
      <c r="J141" s="7"/>
      <c r="K141" s="7"/>
      <c r="L141" s="7"/>
      <c r="M141" s="7"/>
      <c r="N141" s="7"/>
      <c r="O141" s="7"/>
      <c r="P141" s="7"/>
      <c r="Q141" s="7"/>
      <c r="R141" s="7"/>
      <c r="S141" s="7"/>
      <c r="T141" s="7"/>
      <c r="U141" s="7"/>
      <c r="V141" s="7"/>
      <c r="W141" s="7"/>
    </row>
    <row r="142" spans="1:23" x14ac:dyDescent="0.3">
      <c r="A142" s="5"/>
      <c r="B142" s="7"/>
      <c r="C142" s="7"/>
      <c r="D142" s="7"/>
      <c r="E142" s="7"/>
      <c r="F142" s="7"/>
      <c r="G142" s="7"/>
      <c r="H142" s="7"/>
      <c r="I142" s="7"/>
      <c r="J142" s="7"/>
      <c r="K142" s="7"/>
      <c r="L142" s="7"/>
      <c r="M142" s="7"/>
      <c r="N142" s="7"/>
      <c r="O142" s="7"/>
      <c r="P142" s="7"/>
      <c r="Q142" s="7"/>
      <c r="R142" s="7"/>
      <c r="S142" s="7"/>
      <c r="T142" s="7"/>
      <c r="U142" s="7"/>
      <c r="V142" s="7"/>
      <c r="W142" s="7"/>
    </row>
    <row r="143" spans="1:23" x14ac:dyDescent="0.3">
      <c r="A143" s="5"/>
      <c r="B143" s="7"/>
      <c r="C143" s="7"/>
      <c r="D143" s="7"/>
      <c r="E143" s="7"/>
      <c r="F143" s="7"/>
      <c r="G143" s="7"/>
      <c r="H143" s="7"/>
      <c r="I143" s="7"/>
      <c r="J143" s="7"/>
      <c r="K143" s="7"/>
      <c r="L143" s="7"/>
      <c r="M143" s="7"/>
      <c r="N143" s="7"/>
      <c r="O143" s="7"/>
      <c r="P143" s="7"/>
      <c r="Q143" s="7"/>
      <c r="R143" s="7"/>
      <c r="S143" s="7"/>
      <c r="T143" s="7"/>
      <c r="U143" s="7"/>
      <c r="V143" s="7"/>
      <c r="W143" s="7"/>
    </row>
    <row r="144" spans="1:23" x14ac:dyDescent="0.3">
      <c r="A144" s="5"/>
      <c r="B144" s="7"/>
      <c r="C144" s="7"/>
      <c r="D144" s="7"/>
      <c r="E144" s="7"/>
      <c r="F144" s="7"/>
      <c r="G144" s="7"/>
      <c r="H144" s="7"/>
      <c r="I144" s="7"/>
      <c r="J144" s="7"/>
      <c r="K144" s="7"/>
      <c r="L144" s="7"/>
      <c r="M144" s="7"/>
      <c r="N144" s="7"/>
      <c r="O144" s="7"/>
      <c r="P144" s="7"/>
      <c r="Q144" s="7"/>
      <c r="R144" s="7"/>
      <c r="S144" s="7"/>
      <c r="T144" s="7"/>
      <c r="U144" s="7"/>
      <c r="V144" s="7"/>
      <c r="W144" s="7"/>
    </row>
    <row r="145" spans="1:23" x14ac:dyDescent="0.3">
      <c r="A145" s="5"/>
      <c r="B145" s="7"/>
      <c r="C145" s="7"/>
      <c r="D145" s="7"/>
      <c r="E145" s="7"/>
      <c r="F145" s="7"/>
      <c r="G145" s="7"/>
      <c r="H145" s="7"/>
      <c r="I145" s="7"/>
      <c r="J145" s="7"/>
      <c r="K145" s="7"/>
      <c r="L145" s="7"/>
      <c r="M145" s="7"/>
      <c r="N145" s="7"/>
      <c r="O145" s="7"/>
      <c r="P145" s="7"/>
      <c r="Q145" s="7"/>
      <c r="R145" s="7"/>
      <c r="S145" s="7"/>
      <c r="T145" s="7"/>
      <c r="U145" s="7"/>
      <c r="V145" s="7"/>
      <c r="W145" s="7"/>
    </row>
    <row r="146" spans="1:23" x14ac:dyDescent="0.3">
      <c r="A146" s="5"/>
      <c r="B146" s="7"/>
      <c r="C146" s="7"/>
      <c r="D146" s="7"/>
      <c r="E146" s="7"/>
      <c r="F146" s="7"/>
      <c r="G146" s="7"/>
      <c r="H146" s="7"/>
      <c r="I146" s="7"/>
      <c r="J146" s="7"/>
      <c r="K146" s="7"/>
      <c r="L146" s="7"/>
      <c r="M146" s="7"/>
      <c r="N146" s="7"/>
      <c r="O146" s="7"/>
      <c r="P146" s="7"/>
      <c r="Q146" s="7"/>
      <c r="R146" s="7"/>
      <c r="S146" s="7"/>
      <c r="T146" s="7"/>
      <c r="U146" s="7"/>
      <c r="V146" s="7"/>
      <c r="W146" s="7"/>
    </row>
    <row r="147" spans="1:23" x14ac:dyDescent="0.3">
      <c r="A147" s="5"/>
      <c r="B147" s="7"/>
      <c r="C147" s="7"/>
      <c r="D147" s="7"/>
      <c r="E147" s="7"/>
      <c r="F147" s="7"/>
      <c r="G147" s="7"/>
      <c r="H147" s="7"/>
      <c r="I147" s="7"/>
      <c r="J147" s="7"/>
      <c r="K147" s="7"/>
      <c r="L147" s="7"/>
      <c r="M147" s="7"/>
      <c r="N147" s="7"/>
      <c r="O147" s="7"/>
      <c r="P147" s="7"/>
      <c r="Q147" s="7"/>
      <c r="R147" s="7"/>
      <c r="S147" s="7"/>
      <c r="T147" s="7"/>
      <c r="U147" s="7"/>
      <c r="V147" s="7"/>
      <c r="W147" s="7"/>
    </row>
    <row r="148" spans="1:23" x14ac:dyDescent="0.3">
      <c r="A148" s="5"/>
      <c r="B148" s="7"/>
      <c r="C148" s="7"/>
      <c r="D148" s="7"/>
      <c r="E148" s="7"/>
      <c r="F148" s="7"/>
      <c r="G148" s="7"/>
      <c r="H148" s="7"/>
      <c r="I148" s="7"/>
      <c r="J148" s="7"/>
      <c r="K148" s="7"/>
      <c r="L148" s="7"/>
      <c r="M148" s="7"/>
      <c r="N148" s="7"/>
      <c r="O148" s="7"/>
      <c r="P148" s="7"/>
      <c r="Q148" s="7"/>
      <c r="R148" s="7"/>
      <c r="S148" s="7"/>
      <c r="T148" s="7"/>
      <c r="U148" s="7"/>
      <c r="V148" s="7"/>
      <c r="W148" s="7"/>
    </row>
    <row r="149" spans="1:23" x14ac:dyDescent="0.3">
      <c r="A149" s="5"/>
      <c r="B149" s="7"/>
      <c r="C149" s="7"/>
      <c r="D149" s="7"/>
      <c r="E149" s="7"/>
      <c r="F149" s="7"/>
      <c r="G149" s="7"/>
      <c r="H149" s="7"/>
      <c r="I149" s="7"/>
      <c r="J149" s="7"/>
      <c r="K149" s="7"/>
      <c r="L149" s="7"/>
      <c r="M149" s="7"/>
      <c r="N149" s="7"/>
      <c r="O149" s="7"/>
      <c r="P149" s="7"/>
      <c r="Q149" s="7"/>
      <c r="R149" s="7"/>
      <c r="S149" s="7"/>
      <c r="T149" s="7"/>
      <c r="U149" s="7"/>
      <c r="V149" s="7"/>
      <c r="W149" s="7"/>
    </row>
    <row r="150" spans="1:23" x14ac:dyDescent="0.3">
      <c r="A150" s="5"/>
      <c r="B150" s="7"/>
      <c r="C150" s="7"/>
      <c r="D150" s="7"/>
      <c r="E150" s="7"/>
      <c r="F150" s="7"/>
      <c r="G150" s="7"/>
      <c r="H150" s="7"/>
      <c r="I150" s="7"/>
      <c r="J150" s="7"/>
      <c r="K150" s="7"/>
      <c r="L150" s="7"/>
      <c r="M150" s="7"/>
      <c r="N150" s="7"/>
      <c r="O150" s="7"/>
      <c r="P150" s="7"/>
      <c r="Q150" s="7"/>
      <c r="R150" s="7"/>
      <c r="S150" s="7"/>
      <c r="T150" s="7"/>
      <c r="U150" s="7"/>
      <c r="V150" s="7"/>
      <c r="W150" s="7"/>
    </row>
    <row r="151" spans="1:23" x14ac:dyDescent="0.3">
      <c r="A151" s="5"/>
      <c r="B151" s="7"/>
      <c r="C151" s="7"/>
      <c r="D151" s="7"/>
      <c r="E151" s="7"/>
      <c r="F151" s="7"/>
      <c r="G151" s="7"/>
      <c r="H151" s="7"/>
      <c r="I151" s="7"/>
      <c r="J151" s="7"/>
      <c r="K151" s="7"/>
      <c r="L151" s="7"/>
      <c r="M151" s="7"/>
      <c r="N151" s="7"/>
      <c r="O151" s="7"/>
      <c r="P151" s="7"/>
      <c r="Q151" s="7"/>
      <c r="R151" s="7"/>
      <c r="S151" s="7"/>
      <c r="T151" s="7"/>
      <c r="U151" s="7"/>
      <c r="V151" s="7"/>
      <c r="W151" s="7"/>
    </row>
    <row r="152" spans="1:23" x14ac:dyDescent="0.3">
      <c r="A152" s="5"/>
      <c r="B152" s="7"/>
      <c r="C152" s="7"/>
      <c r="D152" s="7"/>
      <c r="E152" s="7"/>
      <c r="F152" s="7"/>
      <c r="G152" s="7"/>
      <c r="H152" s="7"/>
      <c r="I152" s="7"/>
      <c r="J152" s="7"/>
      <c r="K152" s="7"/>
      <c r="L152" s="7"/>
      <c r="M152" s="7"/>
      <c r="N152" s="7"/>
      <c r="O152" s="7"/>
      <c r="P152" s="7"/>
      <c r="Q152" s="7"/>
      <c r="R152" s="7"/>
      <c r="S152" s="7"/>
      <c r="T152" s="7"/>
      <c r="U152" s="7"/>
      <c r="V152" s="7"/>
      <c r="W152" s="7"/>
    </row>
    <row r="153" spans="1:23" x14ac:dyDescent="0.3">
      <c r="A153" s="5"/>
      <c r="B153" s="7"/>
      <c r="C153" s="7"/>
      <c r="D153" s="7"/>
      <c r="E153" s="7"/>
      <c r="F153" s="7"/>
      <c r="G153" s="7"/>
      <c r="H153" s="7"/>
      <c r="I153" s="7"/>
      <c r="J153" s="7"/>
      <c r="K153" s="7"/>
      <c r="L153" s="7"/>
      <c r="M153" s="7"/>
      <c r="N153" s="7"/>
      <c r="O153" s="7"/>
      <c r="P153" s="7"/>
      <c r="Q153" s="7"/>
      <c r="R153" s="7"/>
      <c r="S153" s="7"/>
      <c r="T153" s="7"/>
      <c r="U153" s="7"/>
      <c r="V153" s="7"/>
      <c r="W153" s="7"/>
    </row>
    <row r="154" spans="1:23" x14ac:dyDescent="0.3">
      <c r="A154" s="5"/>
      <c r="B154" s="7"/>
      <c r="C154" s="7"/>
      <c r="D154" s="7"/>
      <c r="E154" s="7"/>
      <c r="F154" s="7"/>
      <c r="G154" s="7"/>
      <c r="H154" s="7"/>
      <c r="I154" s="7"/>
      <c r="J154" s="7"/>
      <c r="K154" s="7"/>
      <c r="L154" s="7"/>
      <c r="M154" s="7"/>
      <c r="N154" s="7"/>
      <c r="O154" s="7"/>
      <c r="P154" s="7"/>
      <c r="Q154" s="7"/>
      <c r="R154" s="7"/>
      <c r="S154" s="7"/>
      <c r="T154" s="7"/>
      <c r="U154" s="7"/>
      <c r="V154" s="7"/>
      <c r="W154" s="7"/>
    </row>
    <row r="155" spans="1:23" x14ac:dyDescent="0.3">
      <c r="A155" s="5"/>
      <c r="B155" s="7"/>
      <c r="C155" s="7"/>
      <c r="D155" s="7"/>
      <c r="E155" s="7"/>
      <c r="F155" s="7"/>
      <c r="G155" s="7"/>
      <c r="H155" s="7"/>
      <c r="I155" s="7"/>
      <c r="J155" s="7"/>
      <c r="K155" s="7"/>
      <c r="L155" s="7"/>
      <c r="M155" s="7"/>
      <c r="N155" s="7"/>
      <c r="O155" s="7"/>
      <c r="P155" s="7"/>
      <c r="Q155" s="7"/>
      <c r="R155" s="7"/>
      <c r="S155" s="7"/>
      <c r="T155" s="7"/>
      <c r="U155" s="7"/>
      <c r="V155" s="7"/>
      <c r="W155" s="7"/>
    </row>
    <row r="156" spans="1:23" x14ac:dyDescent="0.3">
      <c r="A156" s="5"/>
      <c r="B156" s="7"/>
      <c r="C156" s="7"/>
      <c r="D156" s="7"/>
      <c r="E156" s="7"/>
      <c r="F156" s="7"/>
      <c r="G156" s="7"/>
      <c r="H156" s="7"/>
      <c r="I156" s="7"/>
      <c r="J156" s="7"/>
      <c r="K156" s="7"/>
      <c r="L156" s="7"/>
      <c r="M156" s="7"/>
      <c r="N156" s="7"/>
      <c r="O156" s="7"/>
      <c r="P156" s="7"/>
      <c r="Q156" s="7"/>
      <c r="R156" s="7"/>
      <c r="S156" s="7"/>
      <c r="T156" s="7"/>
      <c r="U156" s="7"/>
      <c r="V156" s="7"/>
      <c r="W156" s="7"/>
    </row>
    <row r="157" spans="1:23" x14ac:dyDescent="0.3">
      <c r="A157" s="5"/>
      <c r="B157" s="7"/>
      <c r="C157" s="7"/>
      <c r="D157" s="7"/>
      <c r="E157" s="7"/>
      <c r="F157" s="7"/>
      <c r="G157" s="7"/>
      <c r="H157" s="7"/>
      <c r="I157" s="7"/>
      <c r="J157" s="7"/>
      <c r="K157" s="7"/>
      <c r="L157" s="7"/>
      <c r="M157" s="7"/>
      <c r="N157" s="7"/>
      <c r="O157" s="7"/>
      <c r="P157" s="7"/>
      <c r="Q157" s="7"/>
      <c r="R157" s="7"/>
      <c r="S157" s="7"/>
      <c r="T157" s="7"/>
      <c r="U157" s="7"/>
      <c r="V157" s="7"/>
      <c r="W157" s="7"/>
    </row>
    <row r="158" spans="1:23" x14ac:dyDescent="0.3">
      <c r="A158" s="5"/>
      <c r="B158" s="7"/>
      <c r="C158" s="7"/>
      <c r="D158" s="7"/>
      <c r="E158" s="7"/>
      <c r="F158" s="7"/>
      <c r="G158" s="7"/>
      <c r="H158" s="7"/>
      <c r="I158" s="7"/>
      <c r="J158" s="7"/>
      <c r="K158" s="7"/>
      <c r="L158" s="7"/>
      <c r="M158" s="7"/>
      <c r="N158" s="7"/>
      <c r="O158" s="7"/>
      <c r="P158" s="7"/>
      <c r="Q158" s="7"/>
      <c r="R158" s="7"/>
      <c r="S158" s="7"/>
      <c r="T158" s="7"/>
      <c r="U158" s="7"/>
      <c r="V158" s="7"/>
      <c r="W158" s="7"/>
    </row>
    <row r="159" spans="1:23" x14ac:dyDescent="0.3">
      <c r="A159" s="5"/>
      <c r="B159" s="7"/>
      <c r="C159" s="7"/>
      <c r="D159" s="7"/>
      <c r="E159" s="7"/>
      <c r="F159" s="7"/>
      <c r="G159" s="7"/>
      <c r="H159" s="7"/>
      <c r="I159" s="7"/>
      <c r="J159" s="7"/>
      <c r="K159" s="7"/>
      <c r="L159" s="7"/>
      <c r="M159" s="7"/>
      <c r="N159" s="7"/>
      <c r="O159" s="7"/>
      <c r="P159" s="7"/>
      <c r="Q159" s="7"/>
      <c r="R159" s="7"/>
      <c r="S159" s="7"/>
      <c r="T159" s="7"/>
      <c r="U159" s="7"/>
      <c r="V159" s="7"/>
      <c r="W159" s="7"/>
    </row>
    <row r="160" spans="1:23" x14ac:dyDescent="0.3">
      <c r="A160" s="5"/>
      <c r="B160" s="7"/>
      <c r="C160" s="7"/>
      <c r="D160" s="7"/>
      <c r="E160" s="7"/>
      <c r="F160" s="7"/>
      <c r="G160" s="7"/>
      <c r="H160" s="7"/>
      <c r="I160" s="7"/>
      <c r="J160" s="7"/>
      <c r="K160" s="7"/>
      <c r="L160" s="7"/>
      <c r="M160" s="7"/>
      <c r="N160" s="7"/>
      <c r="O160" s="7"/>
      <c r="P160" s="7"/>
      <c r="Q160" s="7"/>
      <c r="R160" s="7"/>
      <c r="S160" s="7"/>
      <c r="T160" s="7"/>
      <c r="U160" s="7"/>
      <c r="V160" s="7"/>
      <c r="W160" s="7"/>
    </row>
    <row r="161" spans="1:23" x14ac:dyDescent="0.3">
      <c r="A161" s="5"/>
      <c r="B161" s="7"/>
      <c r="C161" s="7"/>
      <c r="D161" s="7"/>
      <c r="E161" s="7"/>
      <c r="F161" s="7"/>
      <c r="G161" s="7"/>
      <c r="H161" s="7"/>
      <c r="I161" s="7"/>
      <c r="J161" s="7"/>
      <c r="K161" s="7"/>
      <c r="L161" s="7"/>
      <c r="M161" s="7"/>
      <c r="N161" s="7"/>
      <c r="O161" s="7"/>
      <c r="P161" s="7"/>
      <c r="Q161" s="7"/>
      <c r="R161" s="7"/>
      <c r="S161" s="7"/>
      <c r="T161" s="7"/>
      <c r="U161" s="7"/>
      <c r="V161" s="7"/>
      <c r="W161" s="7"/>
    </row>
    <row r="162" spans="1:23" x14ac:dyDescent="0.3">
      <c r="A162" s="5"/>
      <c r="B162" s="7"/>
      <c r="C162" s="7"/>
      <c r="D162" s="7"/>
      <c r="E162" s="7"/>
      <c r="F162" s="7"/>
      <c r="G162" s="7"/>
      <c r="H162" s="7"/>
      <c r="I162" s="7"/>
      <c r="J162" s="7"/>
      <c r="K162" s="7"/>
      <c r="L162" s="7"/>
      <c r="M162" s="7"/>
      <c r="N162" s="7"/>
      <c r="O162" s="7"/>
      <c r="P162" s="7"/>
      <c r="Q162" s="7"/>
      <c r="R162" s="7"/>
      <c r="S162" s="7"/>
      <c r="T162" s="7"/>
      <c r="U162" s="7"/>
      <c r="V162" s="7"/>
      <c r="W162" s="7"/>
    </row>
    <row r="163" spans="1:23" x14ac:dyDescent="0.3">
      <c r="A163" s="5"/>
      <c r="B163" s="7"/>
      <c r="C163" s="7"/>
      <c r="D163" s="7"/>
      <c r="E163" s="7"/>
      <c r="F163" s="7"/>
      <c r="G163" s="7"/>
      <c r="H163" s="7"/>
      <c r="I163" s="7"/>
      <c r="J163" s="7"/>
      <c r="K163" s="7"/>
      <c r="L163" s="7"/>
      <c r="M163" s="7"/>
      <c r="N163" s="7"/>
      <c r="O163" s="7"/>
      <c r="P163" s="7"/>
      <c r="Q163" s="7"/>
      <c r="R163" s="7"/>
      <c r="S163" s="7"/>
      <c r="T163" s="7"/>
      <c r="U163" s="7"/>
      <c r="V163" s="7"/>
      <c r="W163" s="7"/>
    </row>
    <row r="164" spans="1:23" x14ac:dyDescent="0.3">
      <c r="A164" s="5"/>
      <c r="B164" s="7"/>
      <c r="C164" s="7"/>
      <c r="D164" s="7"/>
      <c r="E164" s="7"/>
      <c r="F164" s="7"/>
      <c r="G164" s="7"/>
      <c r="H164" s="7"/>
      <c r="I164" s="7"/>
      <c r="J164" s="7"/>
      <c r="K164" s="7"/>
      <c r="L164" s="7"/>
      <c r="M164" s="7"/>
      <c r="N164" s="7"/>
      <c r="O164" s="7"/>
      <c r="P164" s="7"/>
      <c r="Q164" s="7"/>
      <c r="R164" s="7"/>
      <c r="S164" s="7"/>
      <c r="T164" s="7"/>
      <c r="U164" s="7"/>
      <c r="V164" s="7"/>
      <c r="W164" s="7"/>
    </row>
    <row r="165" spans="1:23" x14ac:dyDescent="0.3">
      <c r="A165" s="5"/>
      <c r="B165" s="7"/>
      <c r="C165" s="7"/>
      <c r="D165" s="7"/>
      <c r="E165" s="7"/>
      <c r="F165" s="7"/>
      <c r="G165" s="7"/>
      <c r="H165" s="7"/>
      <c r="I165" s="7"/>
      <c r="J165" s="7"/>
      <c r="K165" s="7"/>
      <c r="L165" s="7"/>
      <c r="M165" s="7"/>
      <c r="N165" s="7"/>
      <c r="O165" s="7"/>
      <c r="P165" s="7"/>
      <c r="Q165" s="7"/>
      <c r="R165" s="7"/>
      <c r="S165" s="7"/>
      <c r="T165" s="7"/>
      <c r="U165" s="7"/>
      <c r="V165" s="7"/>
      <c r="W165" s="7"/>
    </row>
    <row r="166" spans="1:23" x14ac:dyDescent="0.3">
      <c r="A166" s="5"/>
      <c r="B166" s="7"/>
      <c r="C166" s="7"/>
      <c r="D166" s="7"/>
      <c r="E166" s="7"/>
      <c r="F166" s="7"/>
      <c r="G166" s="7"/>
      <c r="H166" s="7"/>
      <c r="I166" s="7"/>
      <c r="J166" s="7"/>
      <c r="K166" s="7"/>
      <c r="L166" s="7"/>
      <c r="M166" s="7"/>
      <c r="N166" s="7"/>
      <c r="O166" s="7"/>
      <c r="P166" s="7"/>
      <c r="Q166" s="7"/>
      <c r="R166" s="7"/>
      <c r="S166" s="7"/>
      <c r="T166" s="7"/>
      <c r="U166" s="7"/>
      <c r="V166" s="7"/>
      <c r="W166" s="7"/>
    </row>
    <row r="167" spans="1:23" x14ac:dyDescent="0.3">
      <c r="A167" s="5"/>
      <c r="B167" s="7"/>
      <c r="C167" s="7"/>
      <c r="D167" s="7"/>
      <c r="E167" s="7"/>
      <c r="F167" s="7"/>
      <c r="G167" s="7"/>
      <c r="H167" s="7"/>
      <c r="I167" s="7"/>
      <c r="J167" s="7"/>
      <c r="K167" s="7"/>
      <c r="L167" s="7"/>
      <c r="M167" s="7"/>
      <c r="N167" s="7"/>
      <c r="O167" s="7"/>
      <c r="P167" s="7"/>
      <c r="Q167" s="7"/>
      <c r="R167" s="7"/>
      <c r="S167" s="7"/>
      <c r="T167" s="7"/>
      <c r="U167" s="7"/>
      <c r="V167" s="7"/>
      <c r="W167" s="7"/>
    </row>
    <row r="168" spans="1:23" x14ac:dyDescent="0.3">
      <c r="A168" s="5"/>
      <c r="B168" s="7"/>
      <c r="C168" s="7"/>
      <c r="D168" s="7"/>
      <c r="E168" s="7"/>
      <c r="F168" s="7"/>
      <c r="G168" s="7"/>
      <c r="H168" s="7"/>
      <c r="I168" s="7"/>
      <c r="J168" s="7"/>
      <c r="K168" s="7"/>
      <c r="L168" s="7"/>
      <c r="M168" s="7"/>
      <c r="N168" s="7"/>
      <c r="O168" s="7"/>
      <c r="P168" s="7"/>
      <c r="Q168" s="7"/>
      <c r="R168" s="7"/>
      <c r="S168" s="7"/>
      <c r="T168" s="7"/>
      <c r="U168" s="7"/>
      <c r="V168" s="7"/>
      <c r="W168" s="7"/>
    </row>
    <row r="169" spans="1:23" x14ac:dyDescent="0.3">
      <c r="A169" s="5"/>
      <c r="B169" s="7"/>
      <c r="C169" s="7"/>
      <c r="D169" s="7"/>
      <c r="E169" s="7"/>
      <c r="F169" s="7"/>
      <c r="G169" s="7"/>
      <c r="H169" s="7"/>
      <c r="I169" s="7"/>
      <c r="J169" s="7"/>
      <c r="K169" s="7"/>
      <c r="L169" s="7"/>
      <c r="M169" s="7"/>
      <c r="N169" s="7"/>
      <c r="O169" s="7"/>
      <c r="P169" s="7"/>
      <c r="Q169" s="7"/>
      <c r="R169" s="7"/>
      <c r="S169" s="7"/>
      <c r="T169" s="7"/>
      <c r="U169" s="7"/>
      <c r="V169" s="7"/>
      <c r="W169" s="7"/>
    </row>
    <row r="170" spans="1:23" x14ac:dyDescent="0.3">
      <c r="A170" s="5"/>
      <c r="B170" s="7"/>
      <c r="C170" s="7"/>
      <c r="D170" s="7"/>
      <c r="E170" s="7"/>
      <c r="F170" s="7"/>
      <c r="G170" s="7"/>
      <c r="H170" s="7"/>
      <c r="I170" s="7"/>
      <c r="J170" s="7"/>
      <c r="K170" s="7"/>
      <c r="L170" s="7"/>
      <c r="M170" s="7"/>
      <c r="N170" s="7"/>
      <c r="O170" s="7"/>
      <c r="P170" s="7"/>
      <c r="Q170" s="7"/>
      <c r="R170" s="7"/>
      <c r="S170" s="7"/>
      <c r="T170" s="7"/>
      <c r="U170" s="7"/>
      <c r="V170" s="7"/>
      <c r="W170" s="7"/>
    </row>
    <row r="171" spans="1:23" x14ac:dyDescent="0.3">
      <c r="A171" s="5"/>
      <c r="B171" s="7"/>
      <c r="C171" s="7"/>
      <c r="D171" s="7"/>
      <c r="E171" s="7"/>
      <c r="F171" s="7"/>
      <c r="G171" s="7"/>
      <c r="H171" s="7"/>
      <c r="I171" s="7"/>
      <c r="J171" s="7"/>
      <c r="K171" s="7"/>
      <c r="L171" s="7"/>
      <c r="M171" s="7"/>
      <c r="N171" s="7"/>
      <c r="O171" s="7"/>
      <c r="P171" s="7"/>
      <c r="Q171" s="7"/>
      <c r="R171" s="7"/>
      <c r="S171" s="7"/>
      <c r="T171" s="7"/>
      <c r="U171" s="7"/>
      <c r="V171" s="7"/>
      <c r="W171" s="7"/>
    </row>
    <row r="172" spans="1:23" x14ac:dyDescent="0.3">
      <c r="A172" s="5"/>
      <c r="B172" s="7"/>
      <c r="C172" s="7"/>
      <c r="D172" s="7"/>
      <c r="E172" s="7"/>
      <c r="F172" s="7"/>
      <c r="G172" s="7"/>
      <c r="H172" s="7"/>
      <c r="I172" s="7"/>
      <c r="J172" s="7"/>
      <c r="K172" s="7"/>
      <c r="L172" s="7"/>
      <c r="M172" s="7"/>
      <c r="N172" s="7"/>
      <c r="O172" s="7"/>
      <c r="P172" s="7"/>
      <c r="Q172" s="7"/>
      <c r="R172" s="7"/>
      <c r="S172" s="7"/>
      <c r="T172" s="7"/>
      <c r="U172" s="7"/>
      <c r="V172" s="7"/>
      <c r="W172" s="7"/>
    </row>
    <row r="173" spans="1:23" x14ac:dyDescent="0.3">
      <c r="A173" s="5"/>
      <c r="B173" s="7"/>
      <c r="C173" s="7"/>
      <c r="D173" s="7"/>
      <c r="E173" s="7"/>
      <c r="F173" s="7"/>
      <c r="G173" s="7"/>
      <c r="H173" s="7"/>
      <c r="I173" s="7"/>
      <c r="J173" s="7"/>
      <c r="K173" s="7"/>
      <c r="L173" s="7"/>
      <c r="M173" s="7"/>
      <c r="N173" s="7"/>
      <c r="O173" s="7"/>
      <c r="P173" s="7"/>
      <c r="Q173" s="7"/>
      <c r="R173" s="7"/>
      <c r="S173" s="7"/>
      <c r="T173" s="7"/>
      <c r="U173" s="7"/>
      <c r="V173" s="7"/>
      <c r="W173" s="7"/>
    </row>
    <row r="174" spans="1:23" x14ac:dyDescent="0.3">
      <c r="A174" s="5"/>
      <c r="B174" s="7"/>
      <c r="C174" s="7"/>
      <c r="D174" s="7"/>
      <c r="E174" s="7"/>
      <c r="F174" s="7"/>
      <c r="G174" s="7"/>
      <c r="H174" s="7"/>
      <c r="I174" s="7"/>
      <c r="J174" s="7"/>
      <c r="K174" s="7"/>
      <c r="L174" s="7"/>
      <c r="M174" s="7"/>
      <c r="N174" s="7"/>
      <c r="O174" s="7"/>
      <c r="P174" s="7"/>
      <c r="Q174" s="7"/>
      <c r="R174" s="7"/>
      <c r="S174" s="7"/>
      <c r="T174" s="7"/>
      <c r="U174" s="7"/>
      <c r="V174" s="7"/>
      <c r="W174" s="7"/>
    </row>
    <row r="175" spans="1:23" x14ac:dyDescent="0.3">
      <c r="A175" s="5"/>
      <c r="B175" s="7"/>
      <c r="C175" s="7"/>
      <c r="D175" s="7"/>
      <c r="E175" s="7"/>
      <c r="F175" s="7"/>
      <c r="G175" s="7"/>
      <c r="H175" s="7"/>
      <c r="I175" s="7"/>
      <c r="J175" s="7"/>
      <c r="K175" s="7"/>
      <c r="L175" s="7"/>
      <c r="M175" s="7"/>
      <c r="N175" s="7"/>
      <c r="O175" s="7"/>
      <c r="P175" s="7"/>
      <c r="Q175" s="7"/>
      <c r="R175" s="7"/>
      <c r="S175" s="7"/>
      <c r="T175" s="7"/>
      <c r="U175" s="7"/>
      <c r="V175" s="7"/>
      <c r="W175" s="7"/>
    </row>
    <row r="176" spans="1:23" x14ac:dyDescent="0.3">
      <c r="A176" s="5"/>
      <c r="B176" s="7"/>
      <c r="C176" s="7"/>
      <c r="D176" s="7"/>
      <c r="E176" s="7"/>
      <c r="F176" s="7"/>
      <c r="G176" s="7"/>
      <c r="H176" s="7"/>
      <c r="I176" s="7"/>
      <c r="J176" s="7"/>
      <c r="K176" s="7"/>
      <c r="L176" s="7"/>
      <c r="M176" s="7"/>
      <c r="N176" s="7"/>
      <c r="O176" s="7"/>
      <c r="P176" s="7"/>
      <c r="Q176" s="7"/>
      <c r="R176" s="7"/>
      <c r="S176" s="7"/>
      <c r="T176" s="7"/>
      <c r="U176" s="7"/>
      <c r="V176" s="7"/>
      <c r="W176" s="7"/>
    </row>
    <row r="177" spans="1:23" x14ac:dyDescent="0.3">
      <c r="A177" s="5"/>
      <c r="B177" s="7"/>
      <c r="C177" s="7"/>
      <c r="D177" s="7"/>
      <c r="E177" s="7"/>
      <c r="F177" s="7"/>
      <c r="G177" s="7"/>
      <c r="H177" s="7"/>
      <c r="I177" s="7"/>
      <c r="J177" s="7"/>
      <c r="K177" s="7"/>
      <c r="L177" s="7"/>
      <c r="M177" s="7"/>
      <c r="N177" s="7"/>
      <c r="O177" s="7"/>
      <c r="P177" s="7"/>
      <c r="Q177" s="7"/>
      <c r="R177" s="7"/>
      <c r="S177" s="7"/>
      <c r="T177" s="7"/>
      <c r="U177" s="7"/>
      <c r="V177" s="7"/>
      <c r="W177" s="7"/>
    </row>
    <row r="178" spans="1:23" x14ac:dyDescent="0.3">
      <c r="A178" s="5"/>
      <c r="B178" s="7"/>
      <c r="C178" s="7"/>
      <c r="D178" s="7"/>
      <c r="E178" s="7"/>
      <c r="F178" s="7"/>
      <c r="G178" s="7"/>
      <c r="H178" s="7"/>
      <c r="I178" s="7"/>
      <c r="J178" s="7"/>
      <c r="K178" s="7"/>
      <c r="L178" s="7"/>
      <c r="M178" s="7"/>
      <c r="N178" s="7"/>
      <c r="O178" s="7"/>
      <c r="P178" s="7"/>
      <c r="Q178" s="7"/>
      <c r="R178" s="7"/>
      <c r="S178" s="7"/>
      <c r="T178" s="7"/>
      <c r="U178" s="7"/>
      <c r="V178" s="7"/>
      <c r="W178" s="7"/>
    </row>
    <row r="179" spans="1:23" x14ac:dyDescent="0.3">
      <c r="A179" s="5"/>
      <c r="B179" s="7"/>
      <c r="C179" s="7"/>
      <c r="D179" s="7"/>
      <c r="E179" s="7"/>
      <c r="F179" s="7"/>
      <c r="G179" s="7"/>
      <c r="H179" s="7"/>
      <c r="I179" s="7"/>
      <c r="J179" s="7"/>
      <c r="K179" s="7"/>
      <c r="L179" s="7"/>
      <c r="M179" s="7"/>
      <c r="N179" s="7"/>
      <c r="O179" s="7"/>
      <c r="P179" s="7"/>
      <c r="Q179" s="7"/>
      <c r="R179" s="7"/>
      <c r="S179" s="7"/>
      <c r="T179" s="7"/>
      <c r="U179" s="7"/>
      <c r="V179" s="7"/>
      <c r="W179" s="7"/>
    </row>
    <row r="180" spans="1:23" x14ac:dyDescent="0.3">
      <c r="A180" s="5"/>
      <c r="B180" s="7"/>
      <c r="C180" s="7"/>
      <c r="D180" s="7"/>
      <c r="E180" s="7"/>
      <c r="F180" s="7"/>
      <c r="G180" s="7"/>
      <c r="H180" s="7"/>
      <c r="I180" s="7"/>
      <c r="J180" s="7"/>
      <c r="K180" s="7"/>
      <c r="L180" s="7"/>
      <c r="M180" s="7"/>
      <c r="N180" s="7"/>
      <c r="O180" s="7"/>
      <c r="P180" s="7"/>
      <c r="Q180" s="7"/>
      <c r="R180" s="7"/>
      <c r="S180" s="7"/>
      <c r="T180" s="7"/>
      <c r="U180" s="7"/>
      <c r="V180" s="7"/>
      <c r="W180" s="7"/>
    </row>
    <row r="181" spans="1:23" x14ac:dyDescent="0.3">
      <c r="A181" s="5"/>
      <c r="B181" s="7"/>
      <c r="C181" s="7"/>
      <c r="D181" s="7"/>
      <c r="E181" s="7"/>
      <c r="F181" s="7"/>
      <c r="G181" s="7"/>
      <c r="H181" s="7"/>
      <c r="I181" s="7"/>
      <c r="J181" s="7"/>
      <c r="K181" s="7"/>
      <c r="L181" s="7"/>
      <c r="M181" s="7"/>
      <c r="N181" s="7"/>
      <c r="O181" s="7"/>
      <c r="P181" s="7"/>
      <c r="Q181" s="7"/>
      <c r="R181" s="7"/>
      <c r="S181" s="7"/>
      <c r="T181" s="7"/>
      <c r="U181" s="7"/>
      <c r="V181" s="7"/>
      <c r="W181" s="7"/>
    </row>
    <row r="182" spans="1:23" x14ac:dyDescent="0.3">
      <c r="A182" s="5"/>
      <c r="B182" s="7"/>
      <c r="C182" s="7"/>
      <c r="D182" s="7"/>
      <c r="E182" s="7"/>
      <c r="F182" s="7"/>
      <c r="G182" s="7"/>
      <c r="H182" s="7"/>
      <c r="I182" s="7"/>
      <c r="J182" s="7"/>
      <c r="K182" s="7"/>
      <c r="L182" s="7"/>
      <c r="M182" s="7"/>
      <c r="N182" s="7"/>
      <c r="O182" s="7"/>
      <c r="P182" s="7"/>
      <c r="Q182" s="7"/>
      <c r="R182" s="7"/>
      <c r="S182" s="7"/>
      <c r="T182" s="7"/>
      <c r="U182" s="7"/>
      <c r="V182" s="7"/>
      <c r="W182" s="7"/>
    </row>
    <row r="183" spans="1:23" x14ac:dyDescent="0.3">
      <c r="A183" s="5"/>
      <c r="B183" s="7"/>
      <c r="C183" s="7"/>
      <c r="D183" s="7"/>
      <c r="E183" s="7"/>
      <c r="F183" s="7"/>
      <c r="G183" s="7"/>
      <c r="H183" s="7"/>
      <c r="I183" s="7"/>
      <c r="J183" s="7"/>
      <c r="K183" s="7"/>
      <c r="L183" s="7"/>
      <c r="M183" s="7"/>
      <c r="N183" s="7"/>
      <c r="O183" s="7"/>
      <c r="P183" s="7"/>
      <c r="Q183" s="7"/>
      <c r="R183" s="7"/>
      <c r="S183" s="7"/>
      <c r="T183" s="7"/>
      <c r="U183" s="7"/>
      <c r="V183" s="7"/>
      <c r="W183" s="7"/>
    </row>
    <row r="184" spans="1:23" x14ac:dyDescent="0.3">
      <c r="A184" s="5"/>
      <c r="B184" s="7"/>
      <c r="C184" s="7"/>
      <c r="D184" s="7"/>
      <c r="E184" s="7"/>
      <c r="F184" s="7"/>
      <c r="G184" s="7"/>
      <c r="H184" s="7"/>
      <c r="I184" s="7"/>
      <c r="J184" s="7"/>
      <c r="K184" s="7"/>
      <c r="L184" s="7"/>
      <c r="M184" s="7"/>
      <c r="N184" s="7"/>
      <c r="O184" s="7"/>
      <c r="P184" s="7"/>
      <c r="Q184" s="7"/>
      <c r="R184" s="7"/>
      <c r="S184" s="7"/>
      <c r="T184" s="7"/>
      <c r="U184" s="7"/>
      <c r="V184" s="7"/>
      <c r="W184" s="7"/>
    </row>
    <row r="185" spans="1:23" x14ac:dyDescent="0.3">
      <c r="A185" s="5"/>
      <c r="B185" s="7"/>
      <c r="C185" s="7"/>
      <c r="D185" s="7"/>
      <c r="E185" s="7"/>
      <c r="F185" s="7"/>
      <c r="G185" s="7"/>
      <c r="H185" s="7"/>
      <c r="I185" s="7"/>
      <c r="J185" s="7"/>
      <c r="K185" s="7"/>
      <c r="L185" s="7"/>
      <c r="M185" s="7"/>
      <c r="N185" s="7"/>
      <c r="O185" s="7"/>
      <c r="P185" s="7"/>
      <c r="Q185" s="7"/>
      <c r="R185" s="7"/>
      <c r="S185" s="7"/>
      <c r="T185" s="7"/>
      <c r="U185" s="7"/>
      <c r="V185" s="7"/>
      <c r="W185" s="7"/>
    </row>
    <row r="186" spans="1:23" x14ac:dyDescent="0.3">
      <c r="A186" s="5"/>
      <c r="B186" s="7"/>
      <c r="C186" s="7"/>
      <c r="D186" s="7"/>
      <c r="E186" s="7"/>
      <c r="F186" s="7"/>
      <c r="G186" s="7"/>
      <c r="H186" s="7"/>
      <c r="I186" s="7"/>
      <c r="J186" s="7"/>
      <c r="K186" s="7"/>
      <c r="L186" s="7"/>
      <c r="M186" s="7"/>
      <c r="N186" s="7"/>
      <c r="O186" s="7"/>
      <c r="P186" s="7"/>
      <c r="Q186" s="7"/>
      <c r="R186" s="7"/>
      <c r="S186" s="7"/>
      <c r="T186" s="7"/>
      <c r="U186" s="7"/>
      <c r="V186" s="7"/>
      <c r="W186" s="7"/>
    </row>
    <row r="187" spans="1:23" x14ac:dyDescent="0.3">
      <c r="A187" s="5"/>
      <c r="B187" s="7"/>
      <c r="C187" s="7"/>
      <c r="D187" s="7"/>
      <c r="E187" s="7"/>
      <c r="F187" s="7"/>
      <c r="G187" s="7"/>
      <c r="H187" s="7"/>
      <c r="I187" s="7"/>
      <c r="J187" s="7"/>
      <c r="K187" s="7"/>
      <c r="L187" s="7"/>
      <c r="M187" s="7"/>
      <c r="N187" s="7"/>
      <c r="O187" s="7"/>
      <c r="P187" s="7"/>
      <c r="Q187" s="7"/>
      <c r="R187" s="7"/>
      <c r="S187" s="7"/>
      <c r="T187" s="7"/>
      <c r="U187" s="7"/>
      <c r="V187" s="7"/>
      <c r="W187" s="7"/>
    </row>
    <row r="188" spans="1:23" x14ac:dyDescent="0.3">
      <c r="A188" s="5"/>
      <c r="B188" s="7"/>
      <c r="C188" s="7"/>
      <c r="D188" s="7"/>
      <c r="E188" s="7"/>
      <c r="F188" s="7"/>
      <c r="G188" s="7"/>
      <c r="H188" s="7"/>
      <c r="I188" s="7"/>
      <c r="J188" s="7"/>
      <c r="K188" s="7"/>
      <c r="L188" s="7"/>
      <c r="M188" s="7"/>
      <c r="N188" s="7"/>
      <c r="O188" s="7"/>
      <c r="P188" s="7"/>
      <c r="Q188" s="7"/>
      <c r="R188" s="7"/>
      <c r="S188" s="7"/>
      <c r="T188" s="7"/>
      <c r="U188" s="7"/>
      <c r="V188" s="7"/>
      <c r="W188" s="7"/>
    </row>
    <row r="189" spans="1:23" x14ac:dyDescent="0.3">
      <c r="A189" s="5"/>
      <c r="B189" s="7"/>
      <c r="C189" s="7"/>
      <c r="D189" s="7"/>
      <c r="E189" s="7"/>
      <c r="F189" s="7"/>
      <c r="G189" s="7"/>
      <c r="H189" s="7"/>
      <c r="I189" s="7"/>
      <c r="J189" s="7"/>
      <c r="K189" s="7"/>
      <c r="L189" s="7"/>
      <c r="M189" s="7"/>
      <c r="N189" s="7"/>
      <c r="O189" s="7"/>
      <c r="P189" s="7"/>
      <c r="Q189" s="7"/>
      <c r="R189" s="7"/>
      <c r="S189" s="7"/>
      <c r="T189" s="7"/>
      <c r="U189" s="7"/>
      <c r="V189" s="7"/>
      <c r="W189" s="7"/>
    </row>
    <row r="190" spans="1:23" x14ac:dyDescent="0.3">
      <c r="A190" s="5"/>
      <c r="B190" s="7"/>
      <c r="C190" s="7"/>
      <c r="D190" s="7"/>
      <c r="E190" s="7"/>
      <c r="F190" s="7"/>
      <c r="G190" s="7"/>
      <c r="H190" s="7"/>
      <c r="I190" s="7"/>
      <c r="J190" s="7"/>
      <c r="K190" s="7"/>
      <c r="L190" s="7"/>
      <c r="M190" s="7"/>
      <c r="N190" s="7"/>
      <c r="O190" s="7"/>
      <c r="P190" s="7"/>
      <c r="Q190" s="7"/>
      <c r="R190" s="7"/>
      <c r="S190" s="7"/>
      <c r="T190" s="7"/>
      <c r="U190" s="7"/>
      <c r="V190" s="7"/>
      <c r="W190" s="7"/>
    </row>
    <row r="191" spans="1:23" x14ac:dyDescent="0.3">
      <c r="A191" s="5"/>
      <c r="B191" s="7"/>
      <c r="C191" s="7"/>
      <c r="D191" s="7"/>
      <c r="E191" s="7"/>
      <c r="F191" s="7"/>
      <c r="G191" s="7"/>
      <c r="H191" s="7"/>
      <c r="I191" s="7"/>
      <c r="J191" s="7"/>
      <c r="K191" s="7"/>
      <c r="L191" s="7"/>
      <c r="M191" s="7"/>
      <c r="N191" s="7"/>
      <c r="O191" s="7"/>
      <c r="P191" s="7"/>
      <c r="Q191" s="7"/>
      <c r="R191" s="7"/>
      <c r="S191" s="7"/>
      <c r="T191" s="7"/>
      <c r="U191" s="7"/>
      <c r="V191" s="7"/>
      <c r="W191" s="7"/>
    </row>
    <row r="192" spans="1:23" x14ac:dyDescent="0.3">
      <c r="A192" s="5"/>
      <c r="B192" s="7"/>
      <c r="C192" s="7"/>
      <c r="D192" s="7"/>
      <c r="E192" s="7"/>
      <c r="F192" s="7"/>
      <c r="G192" s="7"/>
      <c r="H192" s="7"/>
      <c r="I192" s="7"/>
      <c r="J192" s="7"/>
      <c r="K192" s="7"/>
      <c r="L192" s="7"/>
      <c r="M192" s="7"/>
      <c r="N192" s="7"/>
      <c r="O192" s="7"/>
      <c r="P192" s="7"/>
      <c r="Q192" s="7"/>
      <c r="R192" s="7"/>
      <c r="S192" s="7"/>
      <c r="T192" s="7"/>
      <c r="U192" s="7"/>
      <c r="V192" s="7"/>
      <c r="W192" s="7"/>
    </row>
    <row r="193" spans="1:23" x14ac:dyDescent="0.3">
      <c r="A193" s="5"/>
      <c r="B193" s="7"/>
      <c r="C193" s="7"/>
      <c r="D193" s="7"/>
      <c r="E193" s="7"/>
      <c r="F193" s="7"/>
      <c r="G193" s="7"/>
      <c r="H193" s="7"/>
      <c r="I193" s="7"/>
      <c r="J193" s="7"/>
      <c r="K193" s="7"/>
      <c r="L193" s="7"/>
      <c r="M193" s="7"/>
      <c r="N193" s="7"/>
      <c r="O193" s="7"/>
      <c r="P193" s="7"/>
      <c r="Q193" s="7"/>
      <c r="R193" s="7"/>
      <c r="S193" s="7"/>
      <c r="T193" s="7"/>
      <c r="U193" s="7"/>
      <c r="V193" s="7"/>
      <c r="W193" s="7"/>
    </row>
    <row r="194" spans="1:23" x14ac:dyDescent="0.3">
      <c r="A194" s="5"/>
      <c r="B194" s="7"/>
      <c r="C194" s="7"/>
      <c r="D194" s="7"/>
      <c r="E194" s="7"/>
      <c r="F194" s="7"/>
      <c r="G194" s="7"/>
      <c r="H194" s="7"/>
      <c r="I194" s="7"/>
      <c r="J194" s="7"/>
      <c r="K194" s="7"/>
      <c r="L194" s="7"/>
      <c r="M194" s="7"/>
      <c r="N194" s="7"/>
      <c r="O194" s="7"/>
      <c r="P194" s="7"/>
      <c r="Q194" s="7"/>
      <c r="R194" s="7"/>
      <c r="S194" s="7"/>
      <c r="T194" s="7"/>
      <c r="U194" s="7"/>
      <c r="V194" s="7"/>
      <c r="W194" s="7"/>
    </row>
    <row r="195" spans="1:23" x14ac:dyDescent="0.3">
      <c r="A195" s="5"/>
      <c r="B195" s="7"/>
      <c r="C195" s="7"/>
      <c r="D195" s="7"/>
      <c r="E195" s="7"/>
      <c r="F195" s="7"/>
      <c r="G195" s="7"/>
      <c r="H195" s="7"/>
      <c r="I195" s="7"/>
      <c r="J195" s="7"/>
      <c r="K195" s="7"/>
      <c r="L195" s="7"/>
      <c r="M195" s="7"/>
      <c r="N195" s="7"/>
      <c r="O195" s="7"/>
      <c r="P195" s="7"/>
      <c r="Q195" s="7"/>
      <c r="R195" s="7"/>
      <c r="S195" s="7"/>
      <c r="T195" s="7"/>
      <c r="U195" s="7"/>
      <c r="V195" s="7"/>
      <c r="W195" s="7"/>
    </row>
    <row r="196" spans="1:23" x14ac:dyDescent="0.3">
      <c r="A196" s="5"/>
      <c r="B196" s="7"/>
      <c r="C196" s="7"/>
      <c r="D196" s="7"/>
      <c r="E196" s="7"/>
      <c r="F196" s="7"/>
      <c r="G196" s="7"/>
      <c r="H196" s="7"/>
      <c r="I196" s="7"/>
      <c r="J196" s="7"/>
      <c r="K196" s="7"/>
      <c r="L196" s="7"/>
      <c r="M196" s="7"/>
      <c r="N196" s="7"/>
      <c r="O196" s="7"/>
      <c r="P196" s="7"/>
      <c r="Q196" s="7"/>
      <c r="R196" s="7"/>
      <c r="S196" s="7"/>
      <c r="T196" s="7"/>
      <c r="U196" s="7"/>
      <c r="V196" s="7"/>
      <c r="W196" s="7"/>
    </row>
    <row r="197" spans="1:23" x14ac:dyDescent="0.3">
      <c r="A197" s="5"/>
      <c r="B197" s="7"/>
      <c r="C197" s="7"/>
      <c r="D197" s="7"/>
      <c r="E197" s="7"/>
      <c r="F197" s="7"/>
      <c r="G197" s="7"/>
      <c r="H197" s="7"/>
      <c r="I197" s="7"/>
      <c r="J197" s="7"/>
      <c r="K197" s="7"/>
      <c r="L197" s="7"/>
      <c r="M197" s="7"/>
      <c r="N197" s="7"/>
      <c r="O197" s="7"/>
      <c r="P197" s="7"/>
      <c r="Q197" s="7"/>
      <c r="R197" s="7"/>
      <c r="S197" s="7"/>
      <c r="T197" s="7"/>
      <c r="U197" s="7"/>
      <c r="V197" s="7"/>
      <c r="W197" s="7"/>
    </row>
    <row r="198" spans="1:23" x14ac:dyDescent="0.3">
      <c r="A198" s="5"/>
      <c r="B198" s="7"/>
      <c r="C198" s="7"/>
      <c r="D198" s="7"/>
      <c r="E198" s="7"/>
      <c r="F198" s="7"/>
      <c r="G198" s="7"/>
      <c r="H198" s="7"/>
      <c r="I198" s="7"/>
      <c r="J198" s="7"/>
      <c r="K198" s="7"/>
      <c r="L198" s="7"/>
      <c r="M198" s="7"/>
      <c r="N198" s="7"/>
      <c r="O198" s="7"/>
      <c r="P198" s="7"/>
      <c r="Q198" s="7"/>
      <c r="R198" s="7"/>
      <c r="S198" s="7"/>
      <c r="T198" s="7"/>
      <c r="U198" s="7"/>
      <c r="V198" s="7"/>
      <c r="W198" s="7"/>
    </row>
    <row r="199" spans="1:23" x14ac:dyDescent="0.3">
      <c r="A199" s="5"/>
      <c r="B199" s="7"/>
      <c r="C199" s="7"/>
      <c r="D199" s="7"/>
      <c r="E199" s="7"/>
      <c r="F199" s="7"/>
      <c r="G199" s="7"/>
      <c r="H199" s="7"/>
      <c r="I199" s="7"/>
      <c r="J199" s="7"/>
      <c r="K199" s="7"/>
      <c r="L199" s="7"/>
      <c r="M199" s="7"/>
      <c r="N199" s="7"/>
      <c r="O199" s="7"/>
      <c r="P199" s="7"/>
      <c r="Q199" s="7"/>
      <c r="R199" s="7"/>
      <c r="S199" s="7"/>
      <c r="T199" s="7"/>
      <c r="U199" s="7"/>
      <c r="V199" s="7"/>
      <c r="W199" s="7"/>
    </row>
    <row r="200" spans="1:23" x14ac:dyDescent="0.3">
      <c r="A200" s="5"/>
      <c r="B200" s="7"/>
      <c r="C200" s="7"/>
      <c r="D200" s="7"/>
      <c r="E200" s="7"/>
      <c r="F200" s="7"/>
      <c r="G200" s="7"/>
      <c r="H200" s="7"/>
      <c r="I200" s="7"/>
      <c r="J200" s="7"/>
      <c r="K200" s="7"/>
      <c r="L200" s="7"/>
      <c r="M200" s="7"/>
      <c r="N200" s="7"/>
      <c r="O200" s="7"/>
      <c r="P200" s="7"/>
      <c r="Q200" s="7"/>
      <c r="R200" s="7"/>
      <c r="S200" s="7"/>
      <c r="T200" s="7"/>
      <c r="U200" s="7"/>
      <c r="V200" s="7"/>
      <c r="W200" s="7"/>
    </row>
    <row r="201" spans="1:23" x14ac:dyDescent="0.3">
      <c r="A201" s="5"/>
      <c r="B201" s="7"/>
      <c r="C201" s="7"/>
      <c r="D201" s="7"/>
      <c r="E201" s="7"/>
      <c r="F201" s="7"/>
      <c r="G201" s="7"/>
      <c r="H201" s="7"/>
      <c r="I201" s="7"/>
      <c r="J201" s="7"/>
      <c r="K201" s="7"/>
      <c r="L201" s="7"/>
      <c r="M201" s="7"/>
      <c r="N201" s="7"/>
      <c r="O201" s="7"/>
      <c r="P201" s="7"/>
      <c r="Q201" s="7"/>
      <c r="R201" s="7"/>
      <c r="S201" s="7"/>
      <c r="T201" s="7"/>
      <c r="U201" s="7"/>
      <c r="V201" s="7"/>
      <c r="W201" s="7"/>
    </row>
    <row r="202" spans="1:23" x14ac:dyDescent="0.3">
      <c r="A202" s="5"/>
      <c r="B202" s="7"/>
      <c r="C202" s="7"/>
      <c r="D202" s="7"/>
      <c r="E202" s="7"/>
      <c r="F202" s="7"/>
      <c r="G202" s="7"/>
      <c r="H202" s="7"/>
      <c r="I202" s="7"/>
      <c r="J202" s="7"/>
      <c r="K202" s="7"/>
      <c r="L202" s="7"/>
      <c r="M202" s="7"/>
      <c r="N202" s="7"/>
      <c r="O202" s="7"/>
      <c r="P202" s="7"/>
      <c r="Q202" s="7"/>
      <c r="R202" s="7"/>
      <c r="S202" s="7"/>
      <c r="T202" s="7"/>
      <c r="U202" s="7"/>
      <c r="V202" s="7"/>
      <c r="W202" s="7"/>
    </row>
    <row r="203" spans="1:23" x14ac:dyDescent="0.3">
      <c r="A203" s="5"/>
      <c r="B203" s="7"/>
      <c r="C203" s="7"/>
      <c r="D203" s="7"/>
      <c r="E203" s="7"/>
      <c r="F203" s="7"/>
      <c r="G203" s="7"/>
      <c r="H203" s="7"/>
      <c r="I203" s="7"/>
      <c r="J203" s="7"/>
      <c r="K203" s="7"/>
      <c r="L203" s="7"/>
      <c r="M203" s="7"/>
      <c r="N203" s="7"/>
      <c r="O203" s="7"/>
      <c r="P203" s="7"/>
      <c r="Q203" s="7"/>
      <c r="R203" s="7"/>
      <c r="S203" s="7"/>
      <c r="T203" s="7"/>
      <c r="U203" s="7"/>
      <c r="V203" s="7"/>
      <c r="W203" s="7"/>
    </row>
    <row r="204" spans="1:23" x14ac:dyDescent="0.3">
      <c r="A204" s="5"/>
      <c r="B204" s="7"/>
      <c r="C204" s="7"/>
      <c r="D204" s="7"/>
      <c r="E204" s="7"/>
      <c r="F204" s="7"/>
      <c r="G204" s="7"/>
      <c r="H204" s="7"/>
      <c r="I204" s="7"/>
      <c r="J204" s="7"/>
      <c r="K204" s="7"/>
      <c r="L204" s="7"/>
      <c r="M204" s="7"/>
      <c r="N204" s="7"/>
      <c r="O204" s="7"/>
      <c r="P204" s="7"/>
      <c r="Q204" s="7"/>
      <c r="R204" s="7"/>
      <c r="S204" s="7"/>
      <c r="T204" s="7"/>
      <c r="U204" s="7"/>
      <c r="V204" s="7"/>
      <c r="W204" s="7"/>
    </row>
    <row r="205" spans="1:23" x14ac:dyDescent="0.3">
      <c r="A205" s="5"/>
      <c r="B205" s="7"/>
      <c r="C205" s="7"/>
      <c r="D205" s="7"/>
      <c r="E205" s="7"/>
      <c r="F205" s="7"/>
      <c r="G205" s="7"/>
      <c r="H205" s="7"/>
      <c r="I205" s="7"/>
      <c r="J205" s="7"/>
      <c r="K205" s="7"/>
      <c r="L205" s="7"/>
      <c r="M205" s="7"/>
      <c r="N205" s="7"/>
      <c r="O205" s="7"/>
      <c r="P205" s="7"/>
      <c r="Q205" s="7"/>
      <c r="R205" s="7"/>
      <c r="S205" s="7"/>
      <c r="T205" s="7"/>
      <c r="U205" s="7"/>
      <c r="V205" s="7"/>
      <c r="W205" s="7"/>
    </row>
    <row r="206" spans="1:23" x14ac:dyDescent="0.3">
      <c r="A206" s="5"/>
      <c r="B206" s="7"/>
      <c r="C206" s="7"/>
      <c r="D206" s="7"/>
      <c r="E206" s="7"/>
      <c r="F206" s="7"/>
      <c r="G206" s="7"/>
      <c r="H206" s="7"/>
      <c r="I206" s="7"/>
      <c r="J206" s="7"/>
      <c r="K206" s="7"/>
      <c r="L206" s="7"/>
      <c r="M206" s="7"/>
      <c r="N206" s="7"/>
      <c r="O206" s="7"/>
      <c r="P206" s="7"/>
      <c r="Q206" s="7"/>
      <c r="R206" s="7"/>
      <c r="S206" s="7"/>
      <c r="T206" s="7"/>
      <c r="U206" s="7"/>
      <c r="V206" s="7"/>
      <c r="W206" s="7"/>
    </row>
    <row r="207" spans="1:23" x14ac:dyDescent="0.3">
      <c r="A207" s="5"/>
      <c r="B207" s="7"/>
      <c r="C207" s="7"/>
      <c r="D207" s="7"/>
      <c r="E207" s="7"/>
      <c r="F207" s="7"/>
      <c r="G207" s="7"/>
      <c r="H207" s="7"/>
      <c r="I207" s="7"/>
      <c r="J207" s="7"/>
      <c r="K207" s="7"/>
      <c r="L207" s="7"/>
      <c r="M207" s="7"/>
      <c r="N207" s="7"/>
      <c r="O207" s="7"/>
      <c r="P207" s="7"/>
      <c r="Q207" s="7"/>
      <c r="R207" s="7"/>
      <c r="S207" s="7"/>
      <c r="T207" s="7"/>
      <c r="U207" s="7"/>
      <c r="V207" s="7"/>
      <c r="W207" s="7"/>
    </row>
    <row r="208" spans="1:23" x14ac:dyDescent="0.3">
      <c r="A208" s="5"/>
      <c r="B208" s="7"/>
      <c r="C208" s="7"/>
      <c r="D208" s="7"/>
      <c r="E208" s="7"/>
      <c r="F208" s="7"/>
      <c r="G208" s="7"/>
      <c r="H208" s="7"/>
      <c r="I208" s="7"/>
      <c r="J208" s="7"/>
      <c r="K208" s="7"/>
      <c r="L208" s="7"/>
      <c r="M208" s="7"/>
      <c r="N208" s="7"/>
      <c r="O208" s="7"/>
      <c r="P208" s="7"/>
      <c r="Q208" s="7"/>
      <c r="R208" s="7"/>
      <c r="S208" s="7"/>
      <c r="T208" s="7"/>
      <c r="U208" s="7"/>
      <c r="V208" s="7"/>
      <c r="W208" s="7"/>
    </row>
    <row r="209" spans="1:23" x14ac:dyDescent="0.3">
      <c r="A209" s="5"/>
      <c r="B209" s="7"/>
      <c r="C209" s="7"/>
      <c r="D209" s="7"/>
      <c r="E209" s="7"/>
      <c r="F209" s="7"/>
      <c r="G209" s="7"/>
      <c r="H209" s="7"/>
      <c r="I209" s="7"/>
      <c r="J209" s="7"/>
      <c r="K209" s="7"/>
      <c r="L209" s="7"/>
      <c r="M209" s="7"/>
      <c r="N209" s="7"/>
      <c r="O209" s="7"/>
      <c r="P209" s="7"/>
      <c r="Q209" s="7"/>
      <c r="R209" s="7"/>
      <c r="S209" s="7"/>
      <c r="T209" s="7"/>
      <c r="U209" s="7"/>
      <c r="V209" s="7"/>
      <c r="W209" s="7"/>
    </row>
    <row r="210" spans="1:23" x14ac:dyDescent="0.3">
      <c r="A210" s="5"/>
      <c r="B210" s="7"/>
      <c r="C210" s="7"/>
      <c r="D210" s="7"/>
      <c r="E210" s="7"/>
      <c r="F210" s="7"/>
      <c r="G210" s="7"/>
      <c r="H210" s="7"/>
      <c r="I210" s="7"/>
      <c r="J210" s="7"/>
      <c r="K210" s="7"/>
      <c r="L210" s="7"/>
      <c r="M210" s="7"/>
      <c r="N210" s="7"/>
      <c r="O210" s="7"/>
      <c r="P210" s="7"/>
      <c r="Q210" s="7"/>
      <c r="R210" s="7"/>
      <c r="S210" s="7"/>
      <c r="T210" s="7"/>
      <c r="U210" s="7"/>
      <c r="V210" s="7"/>
      <c r="W210" s="7"/>
    </row>
    <row r="211" spans="1:23" x14ac:dyDescent="0.3">
      <c r="A211" s="5"/>
      <c r="B211" s="7"/>
      <c r="C211" s="7"/>
      <c r="D211" s="7"/>
      <c r="E211" s="7"/>
      <c r="F211" s="7"/>
      <c r="G211" s="7"/>
      <c r="H211" s="7"/>
      <c r="I211" s="7"/>
      <c r="J211" s="7"/>
      <c r="K211" s="7"/>
      <c r="L211" s="7"/>
      <c r="M211" s="7"/>
      <c r="N211" s="7"/>
      <c r="O211" s="7"/>
      <c r="P211" s="7"/>
      <c r="Q211" s="7"/>
      <c r="R211" s="7"/>
      <c r="S211" s="7"/>
      <c r="T211" s="7"/>
      <c r="U211" s="7"/>
      <c r="V211" s="7"/>
      <c r="W211" s="7"/>
    </row>
    <row r="212" spans="1:23" x14ac:dyDescent="0.3">
      <c r="A212" s="5"/>
      <c r="B212" s="7"/>
      <c r="C212" s="7"/>
      <c r="D212" s="7"/>
      <c r="E212" s="7"/>
      <c r="F212" s="7"/>
      <c r="G212" s="7"/>
      <c r="H212" s="7"/>
      <c r="I212" s="7"/>
      <c r="J212" s="7"/>
      <c r="K212" s="7"/>
      <c r="L212" s="7"/>
      <c r="M212" s="7"/>
      <c r="N212" s="7"/>
      <c r="O212" s="7"/>
      <c r="P212" s="7"/>
      <c r="Q212" s="7"/>
      <c r="R212" s="7"/>
      <c r="S212" s="7"/>
      <c r="T212" s="7"/>
      <c r="U212" s="7"/>
      <c r="V212" s="7"/>
      <c r="W212" s="7"/>
    </row>
    <row r="213" spans="1:23" x14ac:dyDescent="0.3">
      <c r="A213" s="5"/>
      <c r="B213" s="7"/>
      <c r="C213" s="7"/>
      <c r="D213" s="7"/>
      <c r="E213" s="7"/>
      <c r="F213" s="7"/>
      <c r="G213" s="7"/>
      <c r="H213" s="7"/>
      <c r="I213" s="7"/>
      <c r="J213" s="7"/>
      <c r="K213" s="7"/>
      <c r="L213" s="7"/>
      <c r="M213" s="7"/>
      <c r="N213" s="7"/>
      <c r="O213" s="7"/>
      <c r="P213" s="7"/>
      <c r="Q213" s="7"/>
      <c r="R213" s="7"/>
      <c r="S213" s="7"/>
      <c r="T213" s="7"/>
      <c r="U213" s="7"/>
      <c r="V213" s="7"/>
      <c r="W213" s="7"/>
    </row>
    <row r="214" spans="1:23" x14ac:dyDescent="0.3">
      <c r="A214" s="5"/>
      <c r="B214" s="7"/>
      <c r="C214" s="7"/>
      <c r="D214" s="7"/>
      <c r="E214" s="7"/>
      <c r="F214" s="7"/>
      <c r="G214" s="7"/>
      <c r="H214" s="7"/>
      <c r="I214" s="7"/>
      <c r="J214" s="7"/>
      <c r="K214" s="7"/>
      <c r="L214" s="7"/>
      <c r="M214" s="7"/>
      <c r="N214" s="7"/>
      <c r="O214" s="7"/>
      <c r="P214" s="7"/>
      <c r="Q214" s="7"/>
      <c r="R214" s="7"/>
      <c r="S214" s="7"/>
      <c r="T214" s="7"/>
      <c r="U214" s="7"/>
      <c r="V214" s="7"/>
      <c r="W214" s="7"/>
    </row>
    <row r="215" spans="1:23" x14ac:dyDescent="0.3">
      <c r="A215" s="5"/>
      <c r="B215" s="7"/>
      <c r="C215" s="7"/>
      <c r="D215" s="7"/>
      <c r="E215" s="7"/>
      <c r="F215" s="7"/>
      <c r="G215" s="7"/>
      <c r="H215" s="7"/>
      <c r="I215" s="7"/>
      <c r="J215" s="7"/>
      <c r="K215" s="7"/>
      <c r="L215" s="7"/>
      <c r="M215" s="7"/>
      <c r="N215" s="7"/>
      <c r="O215" s="7"/>
      <c r="P215" s="7"/>
      <c r="Q215" s="7"/>
      <c r="R215" s="7"/>
      <c r="S215" s="7"/>
      <c r="T215" s="7"/>
      <c r="U215" s="7"/>
      <c r="V215" s="7"/>
      <c r="W215" s="7"/>
    </row>
    <row r="216" spans="1:23" x14ac:dyDescent="0.3">
      <c r="A216" s="5"/>
      <c r="B216" s="7"/>
      <c r="C216" s="7"/>
      <c r="D216" s="7"/>
      <c r="E216" s="7"/>
      <c r="F216" s="7"/>
      <c r="G216" s="7"/>
      <c r="H216" s="7"/>
      <c r="I216" s="7"/>
      <c r="J216" s="7"/>
      <c r="K216" s="7"/>
      <c r="L216" s="7"/>
      <c r="M216" s="7"/>
      <c r="N216" s="7"/>
      <c r="O216" s="7"/>
      <c r="P216" s="7"/>
      <c r="Q216" s="7"/>
      <c r="R216" s="7"/>
      <c r="S216" s="7"/>
      <c r="T216" s="7"/>
      <c r="U216" s="7"/>
      <c r="V216" s="7"/>
      <c r="W216" s="7"/>
    </row>
    <row r="217" spans="1:23" x14ac:dyDescent="0.3">
      <c r="A217" s="5"/>
      <c r="B217" s="7"/>
      <c r="C217" s="7"/>
      <c r="D217" s="7"/>
      <c r="E217" s="7"/>
      <c r="F217" s="7"/>
      <c r="G217" s="7"/>
      <c r="H217" s="7"/>
      <c r="I217" s="7"/>
      <c r="J217" s="7"/>
      <c r="K217" s="7"/>
      <c r="L217" s="7"/>
      <c r="M217" s="7"/>
      <c r="N217" s="7"/>
      <c r="O217" s="7"/>
      <c r="P217" s="7"/>
      <c r="Q217" s="7"/>
      <c r="R217" s="7"/>
      <c r="S217" s="7"/>
      <c r="T217" s="7"/>
      <c r="U217" s="7"/>
      <c r="V217" s="7"/>
      <c r="W217" s="7"/>
    </row>
    <row r="218" spans="1:23" x14ac:dyDescent="0.3">
      <c r="A218" s="5"/>
      <c r="B218" s="7"/>
      <c r="C218" s="7"/>
      <c r="D218" s="7"/>
      <c r="E218" s="7"/>
      <c r="F218" s="7"/>
      <c r="G218" s="7"/>
      <c r="H218" s="7"/>
      <c r="I218" s="7"/>
      <c r="J218" s="7"/>
      <c r="K218" s="7"/>
      <c r="L218" s="7"/>
      <c r="M218" s="7"/>
      <c r="N218" s="7"/>
      <c r="O218" s="7"/>
      <c r="P218" s="7"/>
      <c r="Q218" s="7"/>
      <c r="R218" s="7"/>
      <c r="S218" s="7"/>
      <c r="T218" s="7"/>
      <c r="U218" s="7"/>
      <c r="V218" s="7"/>
      <c r="W218" s="7"/>
    </row>
    <row r="219" spans="1:23" x14ac:dyDescent="0.3">
      <c r="A219" s="5"/>
      <c r="B219" s="7"/>
      <c r="C219" s="7"/>
      <c r="D219" s="7"/>
      <c r="E219" s="7"/>
      <c r="F219" s="7"/>
      <c r="G219" s="7"/>
      <c r="H219" s="7"/>
      <c r="I219" s="7"/>
      <c r="J219" s="7"/>
      <c r="K219" s="7"/>
      <c r="L219" s="7"/>
      <c r="M219" s="7"/>
      <c r="N219" s="7"/>
      <c r="O219" s="7"/>
      <c r="P219" s="7"/>
      <c r="Q219" s="7"/>
      <c r="R219" s="7"/>
      <c r="S219" s="7"/>
      <c r="T219" s="7"/>
      <c r="U219" s="7"/>
      <c r="V219" s="7"/>
      <c r="W219" s="7"/>
    </row>
    <row r="220" spans="1:23" x14ac:dyDescent="0.3">
      <c r="A220" s="5"/>
      <c r="B220" s="7"/>
      <c r="C220" s="7"/>
      <c r="D220" s="7"/>
      <c r="E220" s="7"/>
      <c r="F220" s="7"/>
      <c r="G220" s="7"/>
      <c r="H220" s="7"/>
      <c r="I220" s="7"/>
      <c r="J220" s="7"/>
      <c r="K220" s="7"/>
      <c r="L220" s="7"/>
      <c r="M220" s="7"/>
      <c r="N220" s="7"/>
      <c r="O220" s="7"/>
      <c r="P220" s="7"/>
      <c r="Q220" s="7"/>
      <c r="R220" s="7"/>
      <c r="S220" s="7"/>
      <c r="T220" s="7"/>
      <c r="U220" s="7"/>
      <c r="V220" s="7"/>
      <c r="W220" s="7"/>
    </row>
    <row r="221" spans="1:23" x14ac:dyDescent="0.3">
      <c r="A221" s="5"/>
      <c r="B221" s="7"/>
      <c r="C221" s="7"/>
      <c r="D221" s="7"/>
      <c r="E221" s="7"/>
      <c r="F221" s="7"/>
      <c r="G221" s="7"/>
      <c r="H221" s="7"/>
      <c r="I221" s="7"/>
      <c r="J221" s="7"/>
      <c r="K221" s="7"/>
      <c r="L221" s="7"/>
      <c r="M221" s="7"/>
      <c r="N221" s="7"/>
      <c r="O221" s="7"/>
      <c r="P221" s="7"/>
      <c r="Q221" s="7"/>
      <c r="R221" s="7"/>
      <c r="S221" s="7"/>
      <c r="T221" s="7"/>
      <c r="U221" s="7"/>
      <c r="V221" s="7"/>
      <c r="W221" s="7"/>
    </row>
    <row r="222" spans="1:23" x14ac:dyDescent="0.3">
      <c r="A222" s="5"/>
      <c r="B222" s="7"/>
      <c r="C222" s="7"/>
      <c r="D222" s="7"/>
      <c r="E222" s="7"/>
      <c r="F222" s="7"/>
      <c r="G222" s="7"/>
      <c r="H222" s="7"/>
      <c r="I222" s="7"/>
      <c r="J222" s="7"/>
      <c r="K222" s="7"/>
      <c r="L222" s="7"/>
      <c r="M222" s="7"/>
      <c r="N222" s="7"/>
      <c r="O222" s="7"/>
      <c r="P222" s="7"/>
      <c r="Q222" s="7"/>
      <c r="R222" s="7"/>
      <c r="S222" s="7"/>
      <c r="T222" s="7"/>
      <c r="U222" s="7"/>
      <c r="V222" s="7"/>
      <c r="W222" s="7"/>
    </row>
    <row r="223" spans="1:23" x14ac:dyDescent="0.3">
      <c r="A223" s="5"/>
      <c r="B223" s="7"/>
      <c r="C223" s="7"/>
      <c r="D223" s="7"/>
      <c r="E223" s="7"/>
      <c r="F223" s="7"/>
      <c r="G223" s="7"/>
      <c r="H223" s="7"/>
      <c r="I223" s="7"/>
      <c r="J223" s="7"/>
      <c r="K223" s="7"/>
      <c r="L223" s="7"/>
      <c r="M223" s="7"/>
      <c r="N223" s="7"/>
      <c r="O223" s="7"/>
      <c r="P223" s="7"/>
      <c r="Q223" s="7"/>
      <c r="R223" s="7"/>
      <c r="S223" s="7"/>
      <c r="T223" s="7"/>
      <c r="U223" s="7"/>
      <c r="V223" s="7"/>
      <c r="W223" s="7"/>
    </row>
    <row r="224" spans="1:23" x14ac:dyDescent="0.3">
      <c r="A224" s="5"/>
      <c r="B224" s="7"/>
      <c r="C224" s="7"/>
      <c r="D224" s="7"/>
      <c r="E224" s="7"/>
      <c r="F224" s="7"/>
      <c r="G224" s="7"/>
      <c r="H224" s="7"/>
      <c r="I224" s="7"/>
      <c r="J224" s="7"/>
      <c r="K224" s="7"/>
      <c r="L224" s="7"/>
      <c r="M224" s="7"/>
      <c r="N224" s="7"/>
      <c r="O224" s="7"/>
      <c r="P224" s="7"/>
      <c r="Q224" s="7"/>
      <c r="R224" s="7"/>
      <c r="S224" s="7"/>
      <c r="T224" s="7"/>
      <c r="U224" s="7"/>
      <c r="V224" s="7"/>
      <c r="W224" s="7"/>
    </row>
    <row r="225" spans="1:23" x14ac:dyDescent="0.3">
      <c r="A225" s="5"/>
      <c r="B225" s="7"/>
      <c r="C225" s="7"/>
      <c r="D225" s="7"/>
      <c r="E225" s="7"/>
      <c r="F225" s="7"/>
      <c r="G225" s="7"/>
      <c r="H225" s="7"/>
      <c r="I225" s="7"/>
      <c r="J225" s="7"/>
      <c r="K225" s="7"/>
      <c r="L225" s="7"/>
      <c r="M225" s="7"/>
      <c r="N225" s="7"/>
      <c r="O225" s="7"/>
      <c r="P225" s="7"/>
      <c r="Q225" s="7"/>
      <c r="R225" s="7"/>
      <c r="S225" s="7"/>
      <c r="T225" s="7"/>
      <c r="U225" s="7"/>
      <c r="V225" s="7"/>
      <c r="W225" s="7"/>
    </row>
    <row r="226" spans="1:23" x14ac:dyDescent="0.3">
      <c r="A226" s="5"/>
      <c r="B226" s="7"/>
      <c r="C226" s="7"/>
      <c r="D226" s="7"/>
      <c r="E226" s="7"/>
      <c r="F226" s="7"/>
      <c r="G226" s="7"/>
      <c r="H226" s="7"/>
      <c r="I226" s="7"/>
      <c r="J226" s="7"/>
      <c r="K226" s="7"/>
      <c r="L226" s="7"/>
      <c r="M226" s="7"/>
      <c r="N226" s="7"/>
      <c r="O226" s="7"/>
      <c r="P226" s="7"/>
      <c r="Q226" s="7"/>
      <c r="R226" s="7"/>
      <c r="S226" s="7"/>
      <c r="T226" s="7"/>
      <c r="U226" s="7"/>
      <c r="V226" s="7"/>
      <c r="W226" s="7"/>
    </row>
    <row r="227" spans="1:23" x14ac:dyDescent="0.3">
      <c r="A227" s="5"/>
      <c r="B227" s="7"/>
      <c r="C227" s="7"/>
      <c r="D227" s="7"/>
      <c r="E227" s="7"/>
      <c r="F227" s="7"/>
      <c r="G227" s="7"/>
      <c r="H227" s="7"/>
      <c r="I227" s="7"/>
      <c r="J227" s="7"/>
      <c r="K227" s="7"/>
      <c r="L227" s="7"/>
      <c r="M227" s="7"/>
      <c r="N227" s="7"/>
      <c r="O227" s="7"/>
      <c r="P227" s="7"/>
      <c r="Q227" s="7"/>
      <c r="R227" s="7"/>
      <c r="S227" s="7"/>
      <c r="T227" s="7"/>
      <c r="U227" s="7"/>
      <c r="V227" s="7"/>
      <c r="W227" s="7"/>
    </row>
    <row r="228" spans="1:23" x14ac:dyDescent="0.3">
      <c r="A228" s="5"/>
      <c r="B228" s="7"/>
      <c r="C228" s="7"/>
      <c r="D228" s="7"/>
      <c r="E228" s="7"/>
      <c r="F228" s="7"/>
      <c r="G228" s="7"/>
      <c r="H228" s="7"/>
      <c r="I228" s="7"/>
      <c r="J228" s="7"/>
      <c r="K228" s="7"/>
      <c r="L228" s="7"/>
      <c r="M228" s="7"/>
      <c r="N228" s="7"/>
      <c r="O228" s="7"/>
      <c r="P228" s="7"/>
      <c r="Q228" s="7"/>
      <c r="R228" s="7"/>
      <c r="S228" s="7"/>
      <c r="T228" s="7"/>
      <c r="U228" s="7"/>
      <c r="V228" s="7"/>
      <c r="W228" s="7"/>
    </row>
    <row r="229" spans="1:23" x14ac:dyDescent="0.3">
      <c r="A229" s="5"/>
      <c r="B229" s="7"/>
      <c r="C229" s="7"/>
      <c r="D229" s="7"/>
      <c r="E229" s="7"/>
      <c r="F229" s="7"/>
      <c r="G229" s="7"/>
      <c r="H229" s="7"/>
      <c r="I229" s="7"/>
      <c r="J229" s="7"/>
      <c r="K229" s="7"/>
      <c r="L229" s="7"/>
      <c r="M229" s="7"/>
      <c r="N229" s="7"/>
      <c r="O229" s="7"/>
      <c r="P229" s="7"/>
      <c r="Q229" s="7"/>
      <c r="R229" s="7"/>
      <c r="S229" s="7"/>
      <c r="T229" s="7"/>
      <c r="U229" s="7"/>
      <c r="V229" s="7"/>
      <c r="W229" s="7"/>
    </row>
    <row r="230" spans="1:23" x14ac:dyDescent="0.3">
      <c r="A230" s="5"/>
      <c r="B230" s="7"/>
      <c r="C230" s="7"/>
      <c r="D230" s="7"/>
      <c r="E230" s="7"/>
      <c r="F230" s="7"/>
      <c r="G230" s="7"/>
      <c r="H230" s="7"/>
      <c r="I230" s="7"/>
      <c r="J230" s="7"/>
      <c r="K230" s="7"/>
      <c r="L230" s="7"/>
      <c r="M230" s="7"/>
      <c r="N230" s="7"/>
      <c r="O230" s="7"/>
      <c r="P230" s="7"/>
      <c r="Q230" s="7"/>
      <c r="R230" s="7"/>
      <c r="S230" s="7"/>
      <c r="T230" s="7"/>
      <c r="U230" s="7"/>
      <c r="V230" s="7"/>
      <c r="W230" s="7"/>
    </row>
    <row r="231" spans="1:23" x14ac:dyDescent="0.3">
      <c r="A231" s="5"/>
      <c r="B231" s="7"/>
      <c r="C231" s="7"/>
      <c r="D231" s="7"/>
      <c r="E231" s="7"/>
      <c r="F231" s="7"/>
      <c r="G231" s="7"/>
      <c r="H231" s="7"/>
      <c r="I231" s="7"/>
      <c r="J231" s="7"/>
      <c r="K231" s="7"/>
      <c r="L231" s="7"/>
      <c r="M231" s="7"/>
      <c r="N231" s="7"/>
      <c r="O231" s="7"/>
      <c r="P231" s="7"/>
      <c r="Q231" s="7"/>
      <c r="R231" s="7"/>
      <c r="S231" s="7"/>
      <c r="T231" s="7"/>
      <c r="U231" s="7"/>
      <c r="V231" s="7"/>
      <c r="W231" s="7"/>
    </row>
    <row r="232" spans="1:23" x14ac:dyDescent="0.3">
      <c r="A232" s="5"/>
      <c r="B232" s="7"/>
      <c r="C232" s="7"/>
      <c r="D232" s="7"/>
      <c r="E232" s="7"/>
      <c r="F232" s="7"/>
      <c r="G232" s="7"/>
      <c r="H232" s="7"/>
      <c r="I232" s="7"/>
      <c r="J232" s="7"/>
      <c r="K232" s="7"/>
      <c r="L232" s="7"/>
      <c r="M232" s="7"/>
      <c r="N232" s="7"/>
      <c r="O232" s="7"/>
      <c r="P232" s="7"/>
      <c r="Q232" s="7"/>
      <c r="R232" s="7"/>
      <c r="S232" s="7"/>
      <c r="T232" s="7"/>
      <c r="U232" s="7"/>
      <c r="V232" s="7"/>
      <c r="W232" s="7"/>
    </row>
    <row r="233" spans="1:23" x14ac:dyDescent="0.3">
      <c r="A233" s="5"/>
      <c r="B233" s="7"/>
      <c r="C233" s="7"/>
      <c r="D233" s="7"/>
      <c r="E233" s="7"/>
      <c r="F233" s="7"/>
      <c r="G233" s="7"/>
      <c r="H233" s="7"/>
      <c r="I233" s="7"/>
      <c r="J233" s="7"/>
      <c r="K233" s="7"/>
      <c r="L233" s="7"/>
      <c r="M233" s="7"/>
      <c r="N233" s="7"/>
      <c r="O233" s="7"/>
      <c r="P233" s="7"/>
      <c r="Q233" s="7"/>
      <c r="R233" s="7"/>
      <c r="S233" s="7"/>
      <c r="T233" s="7"/>
      <c r="U233" s="7"/>
      <c r="V233" s="7"/>
      <c r="W233" s="7"/>
    </row>
    <row r="234" spans="1:23" x14ac:dyDescent="0.3">
      <c r="A234" s="5"/>
      <c r="B234" s="7"/>
      <c r="C234" s="7"/>
      <c r="D234" s="7"/>
      <c r="E234" s="7"/>
      <c r="F234" s="7"/>
      <c r="G234" s="7"/>
      <c r="H234" s="7"/>
      <c r="I234" s="7"/>
      <c r="J234" s="7"/>
      <c r="K234" s="7"/>
      <c r="L234" s="7"/>
      <c r="M234" s="7"/>
      <c r="N234" s="7"/>
      <c r="O234" s="7"/>
      <c r="P234" s="7"/>
      <c r="Q234" s="7"/>
      <c r="R234" s="7"/>
      <c r="S234" s="7"/>
      <c r="T234" s="7"/>
      <c r="U234" s="7"/>
      <c r="V234" s="7"/>
      <c r="W234" s="7"/>
    </row>
    <row r="235" spans="1:23" x14ac:dyDescent="0.3">
      <c r="A235" s="5"/>
      <c r="B235" s="7"/>
      <c r="C235" s="7"/>
      <c r="D235" s="7"/>
      <c r="E235" s="7"/>
      <c r="F235" s="7"/>
      <c r="G235" s="7"/>
      <c r="H235" s="7"/>
      <c r="I235" s="7"/>
      <c r="J235" s="7"/>
      <c r="K235" s="7"/>
      <c r="L235" s="7"/>
      <c r="M235" s="7"/>
      <c r="N235" s="7"/>
      <c r="O235" s="7"/>
      <c r="P235" s="7"/>
      <c r="Q235" s="7"/>
      <c r="R235" s="7"/>
      <c r="S235" s="7"/>
      <c r="T235" s="7"/>
      <c r="U235" s="7"/>
      <c r="V235" s="7"/>
      <c r="W235" s="7"/>
    </row>
    <row r="236" spans="1:23" x14ac:dyDescent="0.3">
      <c r="A236" s="5"/>
      <c r="B236" s="7"/>
      <c r="C236" s="7"/>
      <c r="D236" s="7"/>
      <c r="E236" s="7"/>
      <c r="F236" s="7"/>
      <c r="G236" s="7"/>
      <c r="H236" s="7"/>
      <c r="I236" s="7"/>
      <c r="J236" s="7"/>
      <c r="K236" s="7"/>
      <c r="L236" s="7"/>
      <c r="M236" s="7"/>
      <c r="N236" s="7"/>
      <c r="O236" s="7"/>
      <c r="P236" s="7"/>
      <c r="Q236" s="7"/>
      <c r="R236" s="7"/>
      <c r="S236" s="7"/>
      <c r="T236" s="7"/>
      <c r="U236" s="7"/>
      <c r="V236" s="7"/>
      <c r="W236" s="7"/>
    </row>
    <row r="237" spans="1:23" x14ac:dyDescent="0.3">
      <c r="A237" s="5"/>
      <c r="B237" s="7"/>
      <c r="C237" s="7"/>
      <c r="D237" s="7"/>
      <c r="E237" s="7"/>
      <c r="F237" s="7"/>
      <c r="G237" s="7"/>
      <c r="H237" s="7"/>
      <c r="I237" s="7"/>
      <c r="J237" s="7"/>
      <c r="K237" s="7"/>
      <c r="L237" s="7"/>
      <c r="M237" s="7"/>
      <c r="N237" s="7"/>
      <c r="O237" s="7"/>
      <c r="P237" s="7"/>
      <c r="Q237" s="7"/>
      <c r="R237" s="7"/>
      <c r="S237" s="7"/>
      <c r="T237" s="7"/>
      <c r="U237" s="7"/>
      <c r="V237" s="7"/>
      <c r="W237" s="7"/>
    </row>
    <row r="238" spans="1:23" x14ac:dyDescent="0.3">
      <c r="A238" s="5"/>
      <c r="B238" s="7"/>
      <c r="C238" s="7"/>
      <c r="D238" s="7"/>
      <c r="E238" s="7"/>
      <c r="F238" s="7"/>
      <c r="G238" s="7"/>
      <c r="H238" s="7"/>
      <c r="I238" s="7"/>
      <c r="J238" s="7"/>
      <c r="K238" s="7"/>
      <c r="L238" s="7"/>
      <c r="M238" s="7"/>
      <c r="N238" s="7"/>
      <c r="O238" s="7"/>
      <c r="P238" s="7"/>
      <c r="Q238" s="7"/>
      <c r="R238" s="7"/>
      <c r="S238" s="7"/>
      <c r="T238" s="7"/>
      <c r="U238" s="7"/>
      <c r="V238" s="7"/>
      <c r="W238" s="7"/>
    </row>
    <row r="239" spans="1:23" x14ac:dyDescent="0.3">
      <c r="A239" s="5"/>
      <c r="B239" s="7"/>
      <c r="C239" s="7"/>
      <c r="D239" s="7"/>
      <c r="E239" s="7"/>
      <c r="F239" s="7"/>
      <c r="G239" s="7"/>
      <c r="H239" s="7"/>
      <c r="I239" s="7"/>
      <c r="J239" s="7"/>
      <c r="K239" s="7"/>
      <c r="L239" s="7"/>
      <c r="M239" s="7"/>
      <c r="N239" s="7"/>
      <c r="O239" s="7"/>
      <c r="P239" s="7"/>
      <c r="Q239" s="7"/>
      <c r="R239" s="7"/>
      <c r="S239" s="7"/>
      <c r="T239" s="7"/>
      <c r="U239" s="7"/>
      <c r="V239" s="7"/>
      <c r="W239" s="7"/>
    </row>
    <row r="240" spans="1:23" x14ac:dyDescent="0.3">
      <c r="A240" s="5"/>
      <c r="B240" s="7"/>
      <c r="C240" s="7"/>
      <c r="D240" s="7"/>
      <c r="E240" s="7"/>
      <c r="F240" s="7"/>
      <c r="G240" s="7"/>
      <c r="H240" s="7"/>
      <c r="I240" s="7"/>
      <c r="J240" s="7"/>
      <c r="K240" s="7"/>
      <c r="L240" s="7"/>
      <c r="M240" s="7"/>
      <c r="N240" s="7"/>
      <c r="O240" s="7"/>
      <c r="P240" s="7"/>
      <c r="Q240" s="7"/>
      <c r="R240" s="7"/>
      <c r="S240" s="7"/>
      <c r="T240" s="7"/>
      <c r="U240" s="7"/>
      <c r="V240" s="7"/>
      <c r="W240" s="7"/>
    </row>
    <row r="241" spans="1:23" x14ac:dyDescent="0.3">
      <c r="A241" s="5"/>
      <c r="B241" s="7"/>
      <c r="C241" s="7"/>
      <c r="D241" s="7"/>
      <c r="E241" s="7"/>
      <c r="F241" s="7"/>
      <c r="G241" s="7"/>
      <c r="H241" s="7"/>
      <c r="I241" s="7"/>
      <c r="J241" s="7"/>
      <c r="K241" s="7"/>
      <c r="L241" s="7"/>
      <c r="M241" s="7"/>
      <c r="N241" s="7"/>
      <c r="O241" s="7"/>
      <c r="P241" s="7"/>
      <c r="Q241" s="7"/>
      <c r="R241" s="7"/>
      <c r="S241" s="7"/>
      <c r="T241" s="7"/>
      <c r="U241" s="7"/>
      <c r="V241" s="7"/>
      <c r="W241" s="7"/>
    </row>
    <row r="242" spans="1:23" x14ac:dyDescent="0.3">
      <c r="A242" s="5"/>
      <c r="B242" s="7"/>
      <c r="C242" s="7"/>
      <c r="D242" s="7"/>
      <c r="E242" s="7"/>
      <c r="F242" s="7"/>
      <c r="G242" s="7"/>
      <c r="H242" s="7"/>
      <c r="I242" s="7"/>
      <c r="J242" s="7"/>
      <c r="K242" s="7"/>
      <c r="L242" s="7"/>
      <c r="M242" s="7"/>
      <c r="N242" s="7"/>
      <c r="O242" s="7"/>
      <c r="P242" s="7"/>
      <c r="Q242" s="7"/>
      <c r="R242" s="7"/>
      <c r="S242" s="7"/>
      <c r="T242" s="7"/>
      <c r="U242" s="7"/>
      <c r="V242" s="7"/>
      <c r="W242" s="7"/>
    </row>
    <row r="243" spans="1:23" x14ac:dyDescent="0.3">
      <c r="A243" s="5"/>
      <c r="B243" s="7"/>
      <c r="C243" s="7"/>
      <c r="D243" s="7"/>
      <c r="E243" s="7"/>
      <c r="F243" s="7"/>
      <c r="G243" s="7"/>
      <c r="H243" s="7"/>
      <c r="I243" s="7"/>
      <c r="J243" s="7"/>
      <c r="K243" s="7"/>
      <c r="L243" s="7"/>
      <c r="M243" s="7"/>
      <c r="N243" s="7"/>
      <c r="O243" s="7"/>
      <c r="P243" s="7"/>
      <c r="Q243" s="7"/>
      <c r="R243" s="7"/>
      <c r="S243" s="7"/>
      <c r="T243" s="7"/>
      <c r="U243" s="7"/>
      <c r="V243" s="7"/>
      <c r="W243" s="7"/>
    </row>
    <row r="244" spans="1:23" x14ac:dyDescent="0.3">
      <c r="A244" s="5"/>
      <c r="B244" s="7"/>
      <c r="C244" s="7"/>
      <c r="D244" s="7"/>
      <c r="E244" s="7"/>
      <c r="F244" s="7"/>
      <c r="G244" s="7"/>
      <c r="H244" s="7"/>
      <c r="I244" s="7"/>
      <c r="J244" s="7"/>
      <c r="K244" s="7"/>
      <c r="L244" s="7"/>
      <c r="M244" s="7"/>
      <c r="N244" s="7"/>
      <c r="O244" s="7"/>
      <c r="P244" s="7"/>
      <c r="Q244" s="7"/>
      <c r="R244" s="7"/>
      <c r="S244" s="7"/>
      <c r="T244" s="7"/>
      <c r="U244" s="7"/>
      <c r="V244" s="7"/>
      <c r="W244" s="7"/>
    </row>
    <row r="245" spans="1:23" x14ac:dyDescent="0.3">
      <c r="A245" s="5"/>
      <c r="B245" s="7"/>
      <c r="C245" s="7"/>
      <c r="D245" s="7"/>
      <c r="E245" s="7"/>
      <c r="F245" s="7"/>
      <c r="G245" s="7"/>
      <c r="H245" s="7"/>
      <c r="I245" s="7"/>
      <c r="J245" s="7"/>
      <c r="K245" s="7"/>
      <c r="L245" s="7"/>
      <c r="M245" s="7"/>
      <c r="N245" s="7"/>
      <c r="O245" s="7"/>
      <c r="P245" s="7"/>
      <c r="Q245" s="7"/>
      <c r="R245" s="7"/>
      <c r="S245" s="7"/>
      <c r="T245" s="7"/>
      <c r="U245" s="7"/>
      <c r="V245" s="7"/>
      <c r="W245" s="7"/>
    </row>
    <row r="246" spans="1:23" x14ac:dyDescent="0.3">
      <c r="A246" s="5"/>
      <c r="B246" s="7"/>
      <c r="C246" s="7"/>
      <c r="D246" s="7"/>
      <c r="E246" s="7"/>
      <c r="F246" s="7"/>
      <c r="G246" s="7"/>
      <c r="H246" s="7"/>
      <c r="I246" s="7"/>
      <c r="J246" s="7"/>
      <c r="K246" s="7"/>
      <c r="L246" s="7"/>
      <c r="M246" s="7"/>
      <c r="N246" s="7"/>
      <c r="O246" s="7"/>
      <c r="P246" s="7"/>
      <c r="Q246" s="7"/>
      <c r="R246" s="7"/>
      <c r="S246" s="7"/>
      <c r="T246" s="7"/>
      <c r="U246" s="7"/>
      <c r="V246" s="7"/>
      <c r="W246" s="7"/>
    </row>
    <row r="247" spans="1:23" x14ac:dyDescent="0.3">
      <c r="A247" s="5"/>
      <c r="B247" s="7"/>
      <c r="C247" s="7"/>
      <c r="D247" s="7"/>
      <c r="E247" s="7"/>
      <c r="F247" s="7"/>
      <c r="G247" s="7"/>
      <c r="H247" s="7"/>
      <c r="I247" s="7"/>
      <c r="J247" s="7"/>
      <c r="K247" s="7"/>
      <c r="L247" s="7"/>
      <c r="M247" s="7"/>
      <c r="N247" s="7"/>
      <c r="O247" s="7"/>
      <c r="P247" s="7"/>
      <c r="Q247" s="7"/>
      <c r="R247" s="7"/>
      <c r="S247" s="7"/>
      <c r="T247" s="7"/>
      <c r="U247" s="7"/>
      <c r="V247" s="7"/>
      <c r="W247" s="7"/>
    </row>
    <row r="248" spans="1:23" x14ac:dyDescent="0.3">
      <c r="A248" s="5"/>
      <c r="B248" s="7"/>
      <c r="C248" s="7"/>
      <c r="D248" s="7"/>
      <c r="E248" s="7"/>
      <c r="F248" s="7"/>
      <c r="G248" s="7"/>
      <c r="H248" s="7"/>
      <c r="I248" s="7"/>
      <c r="J248" s="7"/>
      <c r="K248" s="7"/>
      <c r="L248" s="7"/>
      <c r="M248" s="7"/>
      <c r="N248" s="7"/>
      <c r="O248" s="7"/>
      <c r="P248" s="7"/>
      <c r="Q248" s="7"/>
      <c r="R248" s="7"/>
      <c r="S248" s="7"/>
      <c r="T248" s="7"/>
      <c r="U248" s="7"/>
      <c r="V248" s="7"/>
      <c r="W248" s="7"/>
    </row>
    <row r="249" spans="1:23" x14ac:dyDescent="0.3">
      <c r="A249" s="5"/>
      <c r="B249" s="7"/>
      <c r="C249" s="7"/>
      <c r="D249" s="7"/>
      <c r="E249" s="7"/>
      <c r="F249" s="7"/>
      <c r="G249" s="7"/>
      <c r="H249" s="7"/>
      <c r="I249" s="7"/>
      <c r="J249" s="7"/>
      <c r="K249" s="7"/>
      <c r="L249" s="7"/>
      <c r="M249" s="7"/>
      <c r="N249" s="7"/>
      <c r="O249" s="7"/>
      <c r="P249" s="7"/>
      <c r="Q249" s="7"/>
      <c r="R249" s="7"/>
      <c r="S249" s="7"/>
      <c r="T249" s="7"/>
      <c r="U249" s="7"/>
      <c r="V249" s="7"/>
      <c r="W249" s="7"/>
    </row>
    <row r="250" spans="1:23" x14ac:dyDescent="0.3">
      <c r="A250" s="5"/>
      <c r="B250" s="7"/>
      <c r="C250" s="7"/>
      <c r="D250" s="7"/>
      <c r="E250" s="7"/>
      <c r="F250" s="7"/>
      <c r="G250" s="7"/>
      <c r="H250" s="7"/>
      <c r="I250" s="7"/>
      <c r="J250" s="7"/>
      <c r="K250" s="7"/>
      <c r="L250" s="7"/>
      <c r="M250" s="7"/>
      <c r="N250" s="7"/>
      <c r="O250" s="7"/>
      <c r="P250" s="7"/>
      <c r="Q250" s="7"/>
      <c r="R250" s="7"/>
      <c r="S250" s="7"/>
      <c r="T250" s="7"/>
      <c r="U250" s="7"/>
      <c r="V250" s="7"/>
      <c r="W250" s="7"/>
    </row>
    <row r="251" spans="1:23" x14ac:dyDescent="0.3">
      <c r="A251" s="5"/>
      <c r="B251" s="7"/>
      <c r="C251" s="7"/>
      <c r="D251" s="7"/>
      <c r="E251" s="7"/>
      <c r="F251" s="7"/>
      <c r="G251" s="7"/>
      <c r="H251" s="7"/>
      <c r="I251" s="7"/>
      <c r="J251" s="7"/>
      <c r="K251" s="7"/>
      <c r="L251" s="7"/>
      <c r="M251" s="7"/>
      <c r="N251" s="7"/>
      <c r="O251" s="7"/>
      <c r="P251" s="7"/>
      <c r="Q251" s="7"/>
      <c r="R251" s="7"/>
      <c r="S251" s="7"/>
      <c r="T251" s="7"/>
      <c r="U251" s="7"/>
      <c r="V251" s="7"/>
      <c r="W251" s="7"/>
    </row>
    <row r="252" spans="1:23" x14ac:dyDescent="0.3">
      <c r="A252" s="5"/>
      <c r="B252" s="7"/>
      <c r="C252" s="7"/>
      <c r="D252" s="7"/>
      <c r="E252" s="7"/>
      <c r="F252" s="7"/>
      <c r="G252" s="7"/>
      <c r="H252" s="7"/>
      <c r="I252" s="7"/>
      <c r="J252" s="7"/>
      <c r="K252" s="7"/>
      <c r="L252" s="7"/>
      <c r="M252" s="7"/>
      <c r="N252" s="7"/>
      <c r="O252" s="7"/>
      <c r="P252" s="7"/>
      <c r="Q252" s="7"/>
      <c r="R252" s="7"/>
      <c r="S252" s="7"/>
      <c r="T252" s="7"/>
      <c r="U252" s="7"/>
      <c r="V252" s="7"/>
      <c r="W252" s="7"/>
    </row>
    <row r="253" spans="1:23" x14ac:dyDescent="0.3">
      <c r="A253" s="5"/>
      <c r="B253" s="7"/>
      <c r="C253" s="7"/>
      <c r="D253" s="7"/>
      <c r="E253" s="7"/>
      <c r="F253" s="7"/>
      <c r="G253" s="7"/>
      <c r="H253" s="7"/>
      <c r="I253" s="7"/>
      <c r="J253" s="7"/>
      <c r="K253" s="7"/>
      <c r="L253" s="7"/>
      <c r="M253" s="7"/>
      <c r="N253" s="7"/>
      <c r="O253" s="7"/>
      <c r="P253" s="7"/>
      <c r="Q253" s="7"/>
      <c r="R253" s="7"/>
      <c r="S253" s="7"/>
      <c r="T253" s="7"/>
      <c r="U253" s="7"/>
      <c r="V253" s="7"/>
      <c r="W253" s="7"/>
    </row>
    <row r="254" spans="1:23" x14ac:dyDescent="0.3">
      <c r="A254" s="5"/>
      <c r="B254" s="7"/>
      <c r="C254" s="7"/>
      <c r="D254" s="7"/>
      <c r="E254" s="7"/>
      <c r="F254" s="7"/>
      <c r="G254" s="7"/>
      <c r="H254" s="7"/>
      <c r="I254" s="7"/>
      <c r="J254" s="7"/>
      <c r="K254" s="7"/>
      <c r="L254" s="7"/>
      <c r="M254" s="7"/>
      <c r="N254" s="7"/>
      <c r="O254" s="7"/>
      <c r="P254" s="7"/>
      <c r="Q254" s="7"/>
      <c r="R254" s="7"/>
      <c r="S254" s="7"/>
      <c r="T254" s="7"/>
      <c r="U254" s="7"/>
      <c r="V254" s="7"/>
      <c r="W254" s="7"/>
    </row>
    <row r="255" spans="1:23" x14ac:dyDescent="0.3">
      <c r="A255" s="5"/>
      <c r="B255" s="7"/>
      <c r="C255" s="7"/>
      <c r="D255" s="7"/>
      <c r="E255" s="7"/>
      <c r="F255" s="7"/>
      <c r="G255" s="7"/>
      <c r="H255" s="7"/>
      <c r="I255" s="7"/>
      <c r="J255" s="7"/>
      <c r="K255" s="7"/>
      <c r="L255" s="7"/>
      <c r="M255" s="7"/>
      <c r="N255" s="7"/>
      <c r="O255" s="7"/>
      <c r="P255" s="7"/>
      <c r="Q255" s="7"/>
      <c r="R255" s="7"/>
      <c r="S255" s="7"/>
      <c r="T255" s="7"/>
      <c r="U255" s="7"/>
      <c r="V255" s="7"/>
      <c r="W255" s="7"/>
    </row>
    <row r="256" spans="1:23" x14ac:dyDescent="0.3">
      <c r="A256" s="5"/>
      <c r="B256" s="7"/>
      <c r="C256" s="7"/>
      <c r="D256" s="7"/>
      <c r="E256" s="7"/>
      <c r="F256" s="7"/>
      <c r="G256" s="7"/>
      <c r="H256" s="7"/>
      <c r="I256" s="7"/>
      <c r="J256" s="7"/>
      <c r="K256" s="7"/>
      <c r="L256" s="7"/>
      <c r="M256" s="7"/>
      <c r="N256" s="7"/>
      <c r="O256" s="7"/>
      <c r="P256" s="7"/>
      <c r="Q256" s="7"/>
      <c r="R256" s="7"/>
      <c r="S256" s="7"/>
      <c r="T256" s="7"/>
      <c r="U256" s="7"/>
      <c r="V256" s="7"/>
      <c r="W256" s="7"/>
    </row>
    <row r="257" spans="1:23" x14ac:dyDescent="0.3">
      <c r="A257" s="5"/>
      <c r="B257" s="7"/>
      <c r="C257" s="7"/>
      <c r="D257" s="7"/>
      <c r="E257" s="7"/>
      <c r="F257" s="7"/>
      <c r="G257" s="7"/>
      <c r="H257" s="7"/>
      <c r="I257" s="7"/>
      <c r="J257" s="7"/>
      <c r="K257" s="7"/>
      <c r="L257" s="7"/>
      <c r="M257" s="7"/>
      <c r="N257" s="7"/>
      <c r="O257" s="7"/>
      <c r="P257" s="7"/>
      <c r="Q257" s="7"/>
      <c r="R257" s="7"/>
      <c r="S257" s="7"/>
      <c r="T257" s="7"/>
      <c r="U257" s="7"/>
      <c r="V257" s="7"/>
      <c r="W257" s="7"/>
    </row>
    <row r="258" spans="1:23" x14ac:dyDescent="0.3">
      <c r="A258" s="5"/>
      <c r="B258" s="7"/>
      <c r="C258" s="7"/>
      <c r="D258" s="7"/>
      <c r="E258" s="7"/>
      <c r="F258" s="7"/>
      <c r="G258" s="7"/>
      <c r="H258" s="7"/>
      <c r="I258" s="7"/>
      <c r="J258" s="7"/>
      <c r="K258" s="7"/>
      <c r="L258" s="7"/>
      <c r="M258" s="7"/>
      <c r="N258" s="7"/>
      <c r="O258" s="7"/>
      <c r="P258" s="7"/>
      <c r="Q258" s="7"/>
      <c r="R258" s="7"/>
      <c r="S258" s="7"/>
      <c r="T258" s="7"/>
      <c r="U258" s="7"/>
      <c r="V258" s="7"/>
      <c r="W258" s="7"/>
    </row>
    <row r="259" spans="1:23" x14ac:dyDescent="0.3">
      <c r="A259" s="5"/>
      <c r="B259" s="7"/>
      <c r="C259" s="7"/>
      <c r="D259" s="7"/>
      <c r="E259" s="7"/>
      <c r="F259" s="7"/>
      <c r="G259" s="7"/>
      <c r="H259" s="7"/>
      <c r="I259" s="7"/>
      <c r="J259" s="7"/>
      <c r="K259" s="7"/>
      <c r="L259" s="7"/>
      <c r="M259" s="7"/>
      <c r="N259" s="7"/>
      <c r="O259" s="7"/>
      <c r="P259" s="7"/>
      <c r="Q259" s="7"/>
      <c r="R259" s="7"/>
      <c r="S259" s="7"/>
      <c r="T259" s="7"/>
      <c r="U259" s="7"/>
      <c r="V259" s="7"/>
      <c r="W259" s="7"/>
    </row>
    <row r="260" spans="1:23" x14ac:dyDescent="0.3">
      <c r="A260" s="5"/>
      <c r="B260" s="7"/>
      <c r="C260" s="7"/>
      <c r="D260" s="7"/>
      <c r="E260" s="7"/>
      <c r="F260" s="7"/>
      <c r="G260" s="7"/>
      <c r="H260" s="7"/>
      <c r="I260" s="7"/>
      <c r="J260" s="7"/>
      <c r="K260" s="7"/>
      <c r="L260" s="7"/>
      <c r="M260" s="7"/>
      <c r="N260" s="7"/>
      <c r="O260" s="7"/>
      <c r="P260" s="7"/>
      <c r="Q260" s="7"/>
      <c r="R260" s="7"/>
      <c r="S260" s="7"/>
      <c r="T260" s="7"/>
      <c r="U260" s="7"/>
      <c r="V260" s="7"/>
      <c r="W260" s="7"/>
    </row>
    <row r="261" spans="1:23" x14ac:dyDescent="0.3">
      <c r="A261" s="5"/>
      <c r="B261" s="7"/>
      <c r="C261" s="7"/>
      <c r="D261" s="7"/>
      <c r="E261" s="7"/>
      <c r="F261" s="7"/>
      <c r="G261" s="7"/>
      <c r="H261" s="7"/>
      <c r="I261" s="7"/>
      <c r="J261" s="7"/>
      <c r="K261" s="7"/>
      <c r="L261" s="7"/>
      <c r="M261" s="7"/>
      <c r="N261" s="7"/>
      <c r="O261" s="7"/>
      <c r="P261" s="7"/>
      <c r="Q261" s="7"/>
      <c r="R261" s="7"/>
      <c r="S261" s="7"/>
      <c r="T261" s="7"/>
      <c r="U261" s="7"/>
      <c r="V261" s="7"/>
      <c r="W261" s="7"/>
    </row>
    <row r="262" spans="1:23" x14ac:dyDescent="0.3">
      <c r="A262" s="5"/>
      <c r="B262" s="7"/>
      <c r="C262" s="7"/>
      <c r="D262" s="7"/>
      <c r="E262" s="7"/>
      <c r="F262" s="7"/>
      <c r="G262" s="7"/>
      <c r="H262" s="7"/>
      <c r="I262" s="7"/>
      <c r="J262" s="7"/>
      <c r="K262" s="7"/>
      <c r="L262" s="7"/>
      <c r="M262" s="7"/>
      <c r="N262" s="7"/>
      <c r="O262" s="7"/>
      <c r="P262" s="7"/>
      <c r="Q262" s="7"/>
      <c r="R262" s="7"/>
      <c r="S262" s="7"/>
      <c r="T262" s="7"/>
      <c r="U262" s="7"/>
      <c r="V262" s="7"/>
      <c r="W262" s="7"/>
    </row>
    <row r="263" spans="1:23" x14ac:dyDescent="0.3">
      <c r="A263" s="5"/>
      <c r="B263" s="7"/>
      <c r="C263" s="7"/>
      <c r="D263" s="7"/>
      <c r="E263" s="7"/>
      <c r="F263" s="7"/>
      <c r="G263" s="7"/>
      <c r="H263" s="7"/>
      <c r="I263" s="7"/>
      <c r="J263" s="7"/>
      <c r="K263" s="7"/>
      <c r="L263" s="7"/>
      <c r="M263" s="7"/>
      <c r="N263" s="7"/>
      <c r="O263" s="7"/>
      <c r="P263" s="7"/>
      <c r="Q263" s="7"/>
      <c r="R263" s="7"/>
      <c r="S263" s="7"/>
      <c r="T263" s="7"/>
      <c r="U263" s="7"/>
      <c r="V263" s="7"/>
      <c r="W263" s="7"/>
    </row>
    <row r="264" spans="1:23" x14ac:dyDescent="0.3">
      <c r="A264" s="5"/>
      <c r="B264" s="7"/>
      <c r="C264" s="7"/>
      <c r="D264" s="7"/>
      <c r="E264" s="7"/>
      <c r="F264" s="7"/>
      <c r="G264" s="7"/>
      <c r="H264" s="7"/>
      <c r="I264" s="7"/>
      <c r="J264" s="7"/>
      <c r="K264" s="7"/>
      <c r="L264" s="7"/>
      <c r="M264" s="7"/>
      <c r="N264" s="7"/>
      <c r="O264" s="7"/>
      <c r="P264" s="7"/>
      <c r="Q264" s="7"/>
      <c r="R264" s="7"/>
      <c r="S264" s="7"/>
      <c r="T264" s="7"/>
      <c r="U264" s="7"/>
      <c r="V264" s="7"/>
      <c r="W264" s="7"/>
    </row>
    <row r="265" spans="1:23" x14ac:dyDescent="0.3">
      <c r="A265" s="5"/>
      <c r="B265" s="7"/>
      <c r="C265" s="7"/>
      <c r="D265" s="7"/>
      <c r="E265" s="7"/>
      <c r="F265" s="7"/>
      <c r="G265" s="7"/>
      <c r="H265" s="7"/>
      <c r="I265" s="7"/>
      <c r="J265" s="7"/>
      <c r="K265" s="7"/>
      <c r="L265" s="7"/>
      <c r="M265" s="7"/>
      <c r="N265" s="7"/>
      <c r="O265" s="7"/>
      <c r="P265" s="7"/>
      <c r="Q265" s="7"/>
      <c r="R265" s="7"/>
      <c r="S265" s="7"/>
      <c r="T265" s="7"/>
      <c r="U265" s="7"/>
      <c r="V265" s="7"/>
      <c r="W265" s="7"/>
    </row>
    <row r="266" spans="1:23" x14ac:dyDescent="0.3">
      <c r="A266" s="5"/>
      <c r="B266" s="7"/>
      <c r="C266" s="7"/>
      <c r="D266" s="7"/>
      <c r="E266" s="7"/>
      <c r="F266" s="7"/>
      <c r="G266" s="7"/>
      <c r="H266" s="7"/>
      <c r="I266" s="7"/>
      <c r="J266" s="7"/>
      <c r="K266" s="7"/>
      <c r="L266" s="7"/>
      <c r="M266" s="7"/>
      <c r="N266" s="7"/>
      <c r="O266" s="7"/>
      <c r="P266" s="7"/>
      <c r="Q266" s="7"/>
      <c r="R266" s="7"/>
      <c r="S266" s="7"/>
      <c r="T266" s="7"/>
      <c r="U266" s="7"/>
      <c r="V266" s="7"/>
      <c r="W266" s="7"/>
    </row>
    <row r="267" spans="1:23" x14ac:dyDescent="0.3">
      <c r="A267" s="5"/>
      <c r="B267" s="7"/>
      <c r="C267" s="7"/>
      <c r="D267" s="7"/>
      <c r="E267" s="7"/>
      <c r="F267" s="7"/>
      <c r="G267" s="7"/>
      <c r="H267" s="7"/>
      <c r="I267" s="7"/>
      <c r="J267" s="7"/>
      <c r="K267" s="7"/>
      <c r="L267" s="7"/>
      <c r="M267" s="7"/>
      <c r="N267" s="7"/>
      <c r="O267" s="7"/>
      <c r="P267" s="7"/>
      <c r="Q267" s="7"/>
      <c r="R267" s="7"/>
      <c r="S267" s="7"/>
      <c r="T267" s="7"/>
      <c r="U267" s="7"/>
      <c r="V267" s="7"/>
      <c r="W267" s="7"/>
    </row>
    <row r="268" spans="1:23" x14ac:dyDescent="0.3">
      <c r="A268" s="5"/>
      <c r="B268" s="7"/>
      <c r="C268" s="7"/>
      <c r="D268" s="7"/>
      <c r="E268" s="7"/>
      <c r="F268" s="7"/>
      <c r="G268" s="7"/>
      <c r="H268" s="7"/>
      <c r="I268" s="7"/>
      <c r="J268" s="7"/>
      <c r="K268" s="7"/>
      <c r="L268" s="7"/>
      <c r="M268" s="7"/>
      <c r="N268" s="7"/>
      <c r="O268" s="7"/>
      <c r="P268" s="7"/>
      <c r="Q268" s="7"/>
      <c r="R268" s="7"/>
      <c r="S268" s="7"/>
      <c r="T268" s="7"/>
      <c r="U268" s="7"/>
      <c r="V268" s="7"/>
      <c r="W268" s="7"/>
    </row>
    <row r="269" spans="1:23" x14ac:dyDescent="0.3">
      <c r="A269" s="5"/>
      <c r="B269" s="7"/>
      <c r="C269" s="7"/>
      <c r="D269" s="7"/>
      <c r="E269" s="7"/>
      <c r="F269" s="7"/>
      <c r="G269" s="7"/>
      <c r="H269" s="7"/>
      <c r="I269" s="7"/>
      <c r="J269" s="7"/>
      <c r="K269" s="7"/>
      <c r="L269" s="7"/>
      <c r="M269" s="7"/>
      <c r="N269" s="7"/>
      <c r="O269" s="7"/>
      <c r="P269" s="7"/>
      <c r="Q269" s="7"/>
      <c r="R269" s="7"/>
      <c r="S269" s="7"/>
      <c r="T269" s="7"/>
      <c r="U269" s="7"/>
      <c r="V269" s="7"/>
      <c r="W269" s="7"/>
    </row>
    <row r="270" spans="1:23" x14ac:dyDescent="0.3">
      <c r="A270" s="5"/>
      <c r="B270" s="7"/>
      <c r="C270" s="7"/>
      <c r="D270" s="7"/>
      <c r="E270" s="7"/>
      <c r="F270" s="7"/>
      <c r="G270" s="7"/>
      <c r="H270" s="7"/>
      <c r="I270" s="7"/>
      <c r="J270" s="7"/>
      <c r="K270" s="7"/>
      <c r="L270" s="7"/>
      <c r="M270" s="7"/>
      <c r="N270" s="7"/>
      <c r="O270" s="7"/>
      <c r="P270" s="7"/>
      <c r="Q270" s="7"/>
      <c r="R270" s="7"/>
      <c r="S270" s="7"/>
      <c r="T270" s="7"/>
      <c r="U270" s="7"/>
      <c r="V270" s="7"/>
      <c r="W270" s="7"/>
    </row>
    <row r="271" spans="1:23" x14ac:dyDescent="0.3">
      <c r="A271" s="5"/>
      <c r="B271" s="7"/>
      <c r="C271" s="7"/>
      <c r="D271" s="7"/>
      <c r="E271" s="7"/>
      <c r="F271" s="7"/>
      <c r="G271" s="7"/>
      <c r="H271" s="7"/>
      <c r="I271" s="7"/>
      <c r="J271" s="7"/>
      <c r="K271" s="7"/>
      <c r="L271" s="7"/>
      <c r="M271" s="7"/>
      <c r="N271" s="7"/>
      <c r="O271" s="7"/>
      <c r="P271" s="7"/>
      <c r="Q271" s="7"/>
      <c r="R271" s="7"/>
      <c r="S271" s="7"/>
      <c r="T271" s="7"/>
      <c r="U271" s="7"/>
      <c r="V271" s="7"/>
      <c r="W271" s="7"/>
    </row>
    <row r="272" spans="1:23" x14ac:dyDescent="0.3">
      <c r="A272" s="5"/>
      <c r="B272" s="7"/>
      <c r="C272" s="7"/>
      <c r="D272" s="7"/>
      <c r="E272" s="7"/>
      <c r="F272" s="7"/>
      <c r="G272" s="7"/>
      <c r="H272" s="7"/>
      <c r="I272" s="7"/>
      <c r="J272" s="7"/>
      <c r="K272" s="7"/>
      <c r="L272" s="7"/>
      <c r="M272" s="7"/>
      <c r="N272" s="7"/>
      <c r="O272" s="7"/>
      <c r="P272" s="7"/>
      <c r="Q272" s="7"/>
      <c r="R272" s="7"/>
      <c r="S272" s="7"/>
      <c r="T272" s="7"/>
      <c r="U272" s="7"/>
      <c r="V272" s="7"/>
      <c r="W272" s="7"/>
    </row>
    <row r="273" spans="1:23" x14ac:dyDescent="0.3">
      <c r="A273" s="5"/>
      <c r="B273" s="7"/>
      <c r="C273" s="7"/>
      <c r="D273" s="7"/>
      <c r="E273" s="7"/>
      <c r="F273" s="7"/>
      <c r="G273" s="7"/>
      <c r="H273" s="7"/>
      <c r="I273" s="7"/>
      <c r="J273" s="7"/>
      <c r="K273" s="7"/>
      <c r="L273" s="7"/>
      <c r="M273" s="7"/>
      <c r="N273" s="7"/>
      <c r="O273" s="7"/>
      <c r="P273" s="7"/>
      <c r="Q273" s="7"/>
      <c r="R273" s="7"/>
      <c r="S273" s="7"/>
      <c r="T273" s="7"/>
      <c r="U273" s="7"/>
      <c r="V273" s="7"/>
      <c r="W273" s="7"/>
    </row>
    <row r="274" spans="1:23" x14ac:dyDescent="0.3">
      <c r="A274" s="5"/>
      <c r="B274" s="7"/>
      <c r="C274" s="7"/>
      <c r="D274" s="7"/>
      <c r="E274" s="7"/>
      <c r="F274" s="7"/>
      <c r="G274" s="7"/>
      <c r="H274" s="7"/>
      <c r="I274" s="7"/>
      <c r="J274" s="7"/>
      <c r="K274" s="7"/>
      <c r="L274" s="7"/>
      <c r="M274" s="7"/>
      <c r="N274" s="7"/>
      <c r="O274" s="7"/>
      <c r="P274" s="7"/>
      <c r="Q274" s="7"/>
      <c r="R274" s="7"/>
      <c r="S274" s="7"/>
      <c r="T274" s="7"/>
      <c r="U274" s="7"/>
      <c r="V274" s="7"/>
      <c r="W274" s="7"/>
    </row>
    <row r="275" spans="1:23" x14ac:dyDescent="0.3">
      <c r="A275" s="5"/>
      <c r="B275" s="7"/>
      <c r="C275" s="7"/>
      <c r="D275" s="7"/>
      <c r="E275" s="7"/>
      <c r="F275" s="7"/>
      <c r="G275" s="7"/>
      <c r="H275" s="7"/>
      <c r="I275" s="7"/>
      <c r="J275" s="7"/>
      <c r="K275" s="7"/>
      <c r="L275" s="7"/>
      <c r="M275" s="7"/>
      <c r="N275" s="7"/>
      <c r="O275" s="7"/>
      <c r="P275" s="7"/>
      <c r="Q275" s="7"/>
      <c r="R275" s="7"/>
      <c r="S275" s="7"/>
      <c r="T275" s="7"/>
      <c r="U275" s="7"/>
      <c r="V275" s="7"/>
      <c r="W275" s="7"/>
    </row>
    <row r="276" spans="1:23" x14ac:dyDescent="0.3">
      <c r="A276" s="5"/>
      <c r="B276" s="7"/>
      <c r="C276" s="7"/>
      <c r="D276" s="7"/>
      <c r="E276" s="7"/>
      <c r="F276" s="7"/>
      <c r="G276" s="7"/>
      <c r="H276" s="7"/>
      <c r="I276" s="7"/>
      <c r="J276" s="7"/>
      <c r="K276" s="7"/>
      <c r="L276" s="7"/>
      <c r="M276" s="7"/>
      <c r="N276" s="7"/>
      <c r="O276" s="7"/>
      <c r="P276" s="7"/>
      <c r="Q276" s="7"/>
      <c r="R276" s="7"/>
      <c r="S276" s="7"/>
      <c r="T276" s="7"/>
      <c r="U276" s="7"/>
      <c r="V276" s="7"/>
      <c r="W276" s="7"/>
    </row>
    <row r="277" spans="1:23" x14ac:dyDescent="0.3">
      <c r="A277" s="5"/>
      <c r="B277" s="7"/>
      <c r="C277" s="7"/>
      <c r="D277" s="7"/>
      <c r="E277" s="7"/>
      <c r="F277" s="7"/>
      <c r="G277" s="7"/>
      <c r="H277" s="7"/>
      <c r="I277" s="7"/>
      <c r="J277" s="7"/>
      <c r="K277" s="7"/>
      <c r="L277" s="7"/>
      <c r="M277" s="7"/>
      <c r="N277" s="7"/>
      <c r="O277" s="7"/>
      <c r="P277" s="7"/>
      <c r="Q277" s="7"/>
      <c r="R277" s="7"/>
      <c r="S277" s="7"/>
      <c r="T277" s="7"/>
      <c r="U277" s="7"/>
      <c r="V277" s="7"/>
      <c r="W277" s="7"/>
    </row>
    <row r="278" spans="1:23" x14ac:dyDescent="0.3">
      <c r="A278" s="5"/>
      <c r="B278" s="7"/>
      <c r="C278" s="7"/>
      <c r="D278" s="7"/>
      <c r="E278" s="7"/>
      <c r="F278" s="7"/>
      <c r="G278" s="7"/>
      <c r="H278" s="7"/>
      <c r="I278" s="7"/>
      <c r="J278" s="7"/>
      <c r="K278" s="7"/>
      <c r="L278" s="7"/>
      <c r="M278" s="7"/>
      <c r="N278" s="7"/>
      <c r="O278" s="7"/>
      <c r="P278" s="7"/>
      <c r="Q278" s="7"/>
      <c r="R278" s="7"/>
      <c r="S278" s="7"/>
      <c r="T278" s="7"/>
      <c r="U278" s="7"/>
      <c r="V278" s="7"/>
      <c r="W278" s="7"/>
    </row>
    <row r="279" spans="1:23" x14ac:dyDescent="0.3">
      <c r="A279" s="5"/>
      <c r="B279" s="7"/>
      <c r="C279" s="7"/>
      <c r="D279" s="7"/>
      <c r="E279" s="7"/>
      <c r="F279" s="7"/>
      <c r="G279" s="7"/>
      <c r="H279" s="7"/>
      <c r="I279" s="7"/>
      <c r="J279" s="7"/>
      <c r="K279" s="7"/>
      <c r="L279" s="7"/>
      <c r="M279" s="7"/>
      <c r="N279" s="7"/>
      <c r="O279" s="7"/>
      <c r="P279" s="7"/>
      <c r="Q279" s="7"/>
      <c r="R279" s="7"/>
      <c r="S279" s="7"/>
      <c r="T279" s="7"/>
      <c r="U279" s="7"/>
      <c r="V279" s="7"/>
      <c r="W279" s="7"/>
    </row>
    <row r="280" spans="1:23" x14ac:dyDescent="0.3">
      <c r="A280" s="5"/>
      <c r="B280" s="7"/>
      <c r="C280" s="7"/>
      <c r="D280" s="7"/>
      <c r="E280" s="7"/>
      <c r="F280" s="7"/>
      <c r="G280" s="7"/>
      <c r="H280" s="7"/>
      <c r="I280" s="7"/>
      <c r="J280" s="7"/>
      <c r="K280" s="7"/>
      <c r="L280" s="7"/>
      <c r="M280" s="7"/>
      <c r="N280" s="7"/>
      <c r="O280" s="7"/>
      <c r="P280" s="7"/>
      <c r="Q280" s="7"/>
      <c r="R280" s="7"/>
      <c r="S280" s="7"/>
      <c r="T280" s="7"/>
      <c r="U280" s="7"/>
      <c r="V280" s="7"/>
      <c r="W280" s="7"/>
    </row>
    <row r="281" spans="1:23" x14ac:dyDescent="0.3">
      <c r="A281" s="5"/>
      <c r="B281" s="7"/>
      <c r="C281" s="7"/>
      <c r="D281" s="7"/>
      <c r="E281" s="7"/>
      <c r="F281" s="7"/>
      <c r="G281" s="7"/>
      <c r="H281" s="7"/>
      <c r="I281" s="7"/>
      <c r="J281" s="7"/>
      <c r="K281" s="7"/>
      <c r="L281" s="7"/>
      <c r="M281" s="7"/>
      <c r="N281" s="7"/>
      <c r="O281" s="7"/>
      <c r="P281" s="7"/>
      <c r="Q281" s="7"/>
      <c r="R281" s="7"/>
      <c r="S281" s="7"/>
      <c r="T281" s="7"/>
      <c r="U281" s="7"/>
      <c r="V281" s="7"/>
      <c r="W281" s="7"/>
    </row>
    <row r="282" spans="1:23" x14ac:dyDescent="0.3">
      <c r="A282" s="5"/>
      <c r="B282" s="7"/>
      <c r="C282" s="7"/>
      <c r="D282" s="7"/>
      <c r="E282" s="7"/>
      <c r="F282" s="7"/>
      <c r="G282" s="7"/>
      <c r="H282" s="7"/>
      <c r="I282" s="7"/>
      <c r="J282" s="7"/>
      <c r="K282" s="7"/>
      <c r="L282" s="7"/>
      <c r="M282" s="7"/>
      <c r="N282" s="7"/>
      <c r="O282" s="7"/>
      <c r="P282" s="7"/>
      <c r="Q282" s="7"/>
      <c r="R282" s="7"/>
      <c r="S282" s="7"/>
      <c r="T282" s="7"/>
      <c r="U282" s="7"/>
      <c r="V282" s="7"/>
      <c r="W282" s="7"/>
    </row>
    <row r="283" spans="1:23" x14ac:dyDescent="0.3">
      <c r="A283" s="5"/>
      <c r="B283" s="7"/>
      <c r="C283" s="7"/>
      <c r="D283" s="7"/>
      <c r="E283" s="7"/>
      <c r="F283" s="7"/>
      <c r="G283" s="7"/>
      <c r="H283" s="7"/>
      <c r="I283" s="7"/>
      <c r="J283" s="7"/>
      <c r="K283" s="7"/>
      <c r="L283" s="7"/>
      <c r="M283" s="7"/>
      <c r="N283" s="7"/>
      <c r="O283" s="7"/>
      <c r="P283" s="7"/>
      <c r="Q283" s="7"/>
      <c r="R283" s="7"/>
      <c r="S283" s="7"/>
      <c r="T283" s="7"/>
      <c r="U283" s="7"/>
      <c r="V283" s="7"/>
      <c r="W283" s="7"/>
    </row>
    <row r="284" spans="1:23" x14ac:dyDescent="0.3">
      <c r="A284" s="5"/>
      <c r="B284" s="7"/>
      <c r="C284" s="7"/>
      <c r="D284" s="7"/>
      <c r="E284" s="7"/>
      <c r="F284" s="7"/>
      <c r="G284" s="7"/>
      <c r="H284" s="7"/>
      <c r="I284" s="7"/>
      <c r="J284" s="7"/>
      <c r="K284" s="7"/>
      <c r="L284" s="7"/>
      <c r="M284" s="7"/>
      <c r="N284" s="7"/>
      <c r="O284" s="7"/>
      <c r="P284" s="7"/>
      <c r="Q284" s="7"/>
      <c r="R284" s="7"/>
      <c r="S284" s="7"/>
      <c r="T284" s="7"/>
      <c r="U284" s="7"/>
      <c r="V284" s="7"/>
      <c r="W284" s="7"/>
    </row>
    <row r="285" spans="1:23" x14ac:dyDescent="0.3">
      <c r="A285" s="5"/>
      <c r="B285" s="7"/>
      <c r="C285" s="7"/>
      <c r="D285" s="7"/>
      <c r="E285" s="7"/>
      <c r="F285" s="7"/>
      <c r="G285" s="7"/>
      <c r="H285" s="7"/>
      <c r="I285" s="7"/>
      <c r="J285" s="7"/>
      <c r="K285" s="7"/>
      <c r="L285" s="7"/>
      <c r="M285" s="7"/>
      <c r="N285" s="7"/>
      <c r="O285" s="7"/>
      <c r="P285" s="7"/>
      <c r="Q285" s="7"/>
      <c r="R285" s="7"/>
      <c r="S285" s="7"/>
      <c r="T285" s="7"/>
      <c r="U285" s="7"/>
      <c r="V285" s="7"/>
      <c r="W285" s="7"/>
    </row>
    <row r="286" spans="1:23" x14ac:dyDescent="0.3">
      <c r="A286" s="5"/>
      <c r="B286" s="7"/>
      <c r="C286" s="7"/>
      <c r="D286" s="7"/>
      <c r="E286" s="7"/>
      <c r="F286" s="7"/>
      <c r="G286" s="7"/>
      <c r="H286" s="7"/>
      <c r="I286" s="7"/>
      <c r="J286" s="7"/>
      <c r="K286" s="7"/>
      <c r="L286" s="7"/>
      <c r="M286" s="7"/>
      <c r="N286" s="7"/>
      <c r="O286" s="7"/>
      <c r="P286" s="7"/>
      <c r="Q286" s="7"/>
      <c r="R286" s="7"/>
      <c r="S286" s="7"/>
      <c r="T286" s="7"/>
      <c r="U286" s="7"/>
      <c r="V286" s="7"/>
      <c r="W286" s="7"/>
    </row>
    <row r="287" spans="1:23" x14ac:dyDescent="0.3">
      <c r="A287" s="5"/>
      <c r="B287" s="7"/>
      <c r="C287" s="7"/>
      <c r="D287" s="7"/>
      <c r="E287" s="7"/>
      <c r="F287" s="7"/>
      <c r="G287" s="7"/>
      <c r="H287" s="7"/>
      <c r="I287" s="7"/>
      <c r="J287" s="7"/>
      <c r="K287" s="7"/>
      <c r="L287" s="7"/>
      <c r="M287" s="7"/>
      <c r="N287" s="7"/>
      <c r="O287" s="7"/>
      <c r="P287" s="7"/>
      <c r="Q287" s="7"/>
      <c r="R287" s="7"/>
      <c r="S287" s="7"/>
      <c r="T287" s="7"/>
      <c r="U287" s="7"/>
      <c r="V287" s="7"/>
      <c r="W287" s="7"/>
    </row>
    <row r="288" spans="1:23" x14ac:dyDescent="0.3">
      <c r="A288" s="5"/>
      <c r="B288" s="7"/>
      <c r="C288" s="7"/>
      <c r="D288" s="7"/>
      <c r="E288" s="7"/>
      <c r="F288" s="7"/>
      <c r="G288" s="7"/>
      <c r="H288" s="7"/>
      <c r="I288" s="7"/>
      <c r="J288" s="7"/>
      <c r="K288" s="7"/>
      <c r="L288" s="7"/>
      <c r="M288" s="7"/>
      <c r="N288" s="7"/>
      <c r="O288" s="7"/>
      <c r="P288" s="7"/>
      <c r="Q288" s="7"/>
      <c r="R288" s="7"/>
      <c r="S288" s="7"/>
      <c r="T288" s="7"/>
      <c r="U288" s="7"/>
      <c r="V288" s="7"/>
      <c r="W288" s="7"/>
    </row>
    <row r="289" spans="1:23" x14ac:dyDescent="0.3">
      <c r="A289" s="5"/>
      <c r="B289" s="7"/>
      <c r="C289" s="7"/>
      <c r="D289" s="7"/>
      <c r="E289" s="7"/>
      <c r="F289" s="7"/>
      <c r="G289" s="7"/>
      <c r="H289" s="7"/>
      <c r="I289" s="7"/>
      <c r="J289" s="7"/>
      <c r="K289" s="7"/>
      <c r="L289" s="7"/>
      <c r="M289" s="7"/>
      <c r="N289" s="7"/>
      <c r="O289" s="7"/>
      <c r="P289" s="7"/>
      <c r="Q289" s="7"/>
      <c r="R289" s="7"/>
      <c r="S289" s="7"/>
      <c r="T289" s="7"/>
      <c r="U289" s="7"/>
      <c r="V289" s="7"/>
      <c r="W289" s="7"/>
    </row>
    <row r="290" spans="1:23" x14ac:dyDescent="0.3">
      <c r="A290" s="5"/>
      <c r="B290" s="7"/>
      <c r="C290" s="7"/>
      <c r="D290" s="7"/>
      <c r="E290" s="7"/>
      <c r="F290" s="7"/>
      <c r="G290" s="7"/>
      <c r="H290" s="7"/>
      <c r="I290" s="7"/>
      <c r="J290" s="7"/>
      <c r="K290" s="7"/>
      <c r="L290" s="7"/>
      <c r="M290" s="7"/>
      <c r="N290" s="7"/>
      <c r="O290" s="7"/>
      <c r="P290" s="7"/>
      <c r="Q290" s="7"/>
      <c r="R290" s="7"/>
      <c r="S290" s="7"/>
      <c r="T290" s="7"/>
      <c r="U290" s="7"/>
      <c r="V290" s="7"/>
      <c r="W290" s="7"/>
    </row>
    <row r="291" spans="1:23" x14ac:dyDescent="0.3">
      <c r="A291" s="5"/>
      <c r="B291" s="7"/>
      <c r="C291" s="7"/>
      <c r="D291" s="7"/>
      <c r="E291" s="7"/>
      <c r="F291" s="7"/>
      <c r="G291" s="7"/>
      <c r="H291" s="7"/>
      <c r="I291" s="7"/>
      <c r="J291" s="7"/>
      <c r="K291" s="7"/>
      <c r="L291" s="7"/>
      <c r="M291" s="7"/>
      <c r="N291" s="7"/>
      <c r="O291" s="7"/>
      <c r="P291" s="7"/>
      <c r="Q291" s="7"/>
      <c r="R291" s="7"/>
      <c r="S291" s="7"/>
      <c r="T291" s="7"/>
      <c r="U291" s="7"/>
      <c r="V291" s="7"/>
      <c r="W291" s="7"/>
    </row>
    <row r="292" spans="1:23" x14ac:dyDescent="0.3">
      <c r="A292" s="5"/>
      <c r="B292" s="7"/>
      <c r="C292" s="7"/>
      <c r="D292" s="7"/>
      <c r="E292" s="7"/>
      <c r="F292" s="7"/>
      <c r="G292" s="7"/>
      <c r="H292" s="7"/>
      <c r="I292" s="7"/>
      <c r="J292" s="7"/>
      <c r="K292" s="7"/>
      <c r="L292" s="7"/>
      <c r="M292" s="7"/>
      <c r="N292" s="7"/>
      <c r="O292" s="7"/>
      <c r="P292" s="7"/>
      <c r="Q292" s="7"/>
      <c r="R292" s="7"/>
      <c r="S292" s="7"/>
      <c r="T292" s="7"/>
      <c r="U292" s="7"/>
      <c r="V292" s="7"/>
      <c r="W292" s="7"/>
    </row>
    <row r="293" spans="1:23" x14ac:dyDescent="0.3">
      <c r="A293" s="5"/>
      <c r="B293" s="7"/>
      <c r="C293" s="7"/>
      <c r="D293" s="7"/>
      <c r="E293" s="7"/>
      <c r="F293" s="7"/>
      <c r="G293" s="7"/>
      <c r="H293" s="7"/>
      <c r="I293" s="7"/>
      <c r="J293" s="7"/>
      <c r="K293" s="7"/>
      <c r="L293" s="7"/>
      <c r="M293" s="7"/>
      <c r="N293" s="7"/>
      <c r="O293" s="7"/>
      <c r="P293" s="7"/>
      <c r="Q293" s="7"/>
      <c r="R293" s="7"/>
      <c r="S293" s="7"/>
      <c r="T293" s="7"/>
      <c r="U293" s="7"/>
      <c r="V293" s="7"/>
      <c r="W293" s="7"/>
    </row>
    <row r="294" spans="1:23" x14ac:dyDescent="0.3">
      <c r="A294" s="5"/>
      <c r="B294" s="7"/>
      <c r="C294" s="7"/>
      <c r="D294" s="7"/>
      <c r="E294" s="7"/>
      <c r="F294" s="7"/>
      <c r="G294" s="7"/>
      <c r="H294" s="7"/>
      <c r="I294" s="7"/>
      <c r="J294" s="7"/>
      <c r="K294" s="7"/>
      <c r="L294" s="7"/>
      <c r="M294" s="7"/>
      <c r="N294" s="7"/>
      <c r="O294" s="7"/>
      <c r="P294" s="7"/>
      <c r="Q294" s="7"/>
      <c r="R294" s="7"/>
      <c r="S294" s="7"/>
      <c r="T294" s="7"/>
      <c r="U294" s="7"/>
      <c r="V294" s="7"/>
      <c r="W294" s="7"/>
    </row>
    <row r="295" spans="1:23" x14ac:dyDescent="0.3">
      <c r="A295" s="5"/>
      <c r="B295" s="7"/>
      <c r="C295" s="7"/>
      <c r="D295" s="7"/>
      <c r="E295" s="7"/>
      <c r="F295" s="7"/>
      <c r="G295" s="7"/>
      <c r="H295" s="7"/>
      <c r="I295" s="7"/>
      <c r="J295" s="7"/>
      <c r="K295" s="7"/>
      <c r="L295" s="7"/>
      <c r="M295" s="7"/>
      <c r="N295" s="7"/>
      <c r="O295" s="7"/>
      <c r="P295" s="7"/>
      <c r="Q295" s="7"/>
      <c r="R295" s="7"/>
      <c r="S295" s="7"/>
      <c r="T295" s="7"/>
      <c r="U295" s="7"/>
      <c r="V295" s="7"/>
      <c r="W295" s="7"/>
    </row>
    <row r="296" spans="1:23" x14ac:dyDescent="0.3">
      <c r="A296" s="5"/>
      <c r="B296" s="7"/>
      <c r="C296" s="7"/>
      <c r="D296" s="7"/>
      <c r="E296" s="7"/>
      <c r="F296" s="7"/>
      <c r="G296" s="7"/>
      <c r="H296" s="7"/>
      <c r="I296" s="7"/>
      <c r="J296" s="7"/>
      <c r="K296" s="7"/>
      <c r="L296" s="7"/>
      <c r="M296" s="7"/>
      <c r="N296" s="7"/>
      <c r="O296" s="7"/>
      <c r="P296" s="7"/>
      <c r="Q296" s="7"/>
      <c r="R296" s="7"/>
      <c r="S296" s="7"/>
      <c r="T296" s="7"/>
      <c r="U296" s="7"/>
      <c r="V296" s="7"/>
      <c r="W296" s="7"/>
    </row>
    <row r="297" spans="1:23" x14ac:dyDescent="0.3">
      <c r="A297" s="5"/>
      <c r="B297" s="7"/>
      <c r="C297" s="7"/>
      <c r="D297" s="7"/>
      <c r="E297" s="7"/>
      <c r="F297" s="7"/>
      <c r="G297" s="7"/>
      <c r="H297" s="7"/>
      <c r="I297" s="7"/>
      <c r="J297" s="7"/>
      <c r="K297" s="7"/>
      <c r="L297" s="7"/>
      <c r="M297" s="7"/>
      <c r="N297" s="7"/>
      <c r="O297" s="7"/>
      <c r="P297" s="7"/>
      <c r="Q297" s="7"/>
      <c r="R297" s="7"/>
      <c r="S297" s="7"/>
      <c r="T297" s="7"/>
      <c r="U297" s="7"/>
      <c r="V297" s="7"/>
      <c r="W297" s="7"/>
    </row>
    <row r="298" spans="1:23" x14ac:dyDescent="0.3">
      <c r="A298" s="5"/>
      <c r="B298" s="7"/>
      <c r="C298" s="7"/>
      <c r="D298" s="7"/>
      <c r="E298" s="7"/>
      <c r="F298" s="7"/>
      <c r="G298" s="7"/>
      <c r="H298" s="7"/>
      <c r="I298" s="7"/>
      <c r="J298" s="7"/>
      <c r="K298" s="7"/>
      <c r="L298" s="7"/>
      <c r="M298" s="7"/>
      <c r="N298" s="7"/>
      <c r="O298" s="7"/>
      <c r="P298" s="7"/>
      <c r="Q298" s="7"/>
      <c r="R298" s="7"/>
      <c r="S298" s="7"/>
      <c r="T298" s="7"/>
      <c r="U298" s="7"/>
      <c r="V298" s="7"/>
      <c r="W298" s="7"/>
    </row>
    <row r="299" spans="1:23" x14ac:dyDescent="0.3">
      <c r="A299" s="5"/>
      <c r="B299" s="7"/>
      <c r="C299" s="7"/>
      <c r="D299" s="7"/>
      <c r="E299" s="7"/>
      <c r="F299" s="7"/>
      <c r="G299" s="7"/>
      <c r="H299" s="7"/>
      <c r="I299" s="7"/>
      <c r="J299" s="7"/>
      <c r="K299" s="7"/>
      <c r="L299" s="7"/>
      <c r="M299" s="7"/>
      <c r="N299" s="7"/>
      <c r="O299" s="7"/>
      <c r="P299" s="7"/>
      <c r="Q299" s="7"/>
      <c r="R299" s="7"/>
      <c r="S299" s="7"/>
      <c r="T299" s="7"/>
      <c r="U299" s="7"/>
      <c r="V299" s="7"/>
      <c r="W299" s="7"/>
    </row>
    <row r="300" spans="1:23" x14ac:dyDescent="0.3">
      <c r="A300" s="5"/>
      <c r="B300" s="7"/>
      <c r="C300" s="7"/>
      <c r="D300" s="7"/>
      <c r="E300" s="7"/>
      <c r="F300" s="7"/>
      <c r="G300" s="7"/>
      <c r="H300" s="7"/>
      <c r="I300" s="7"/>
      <c r="J300" s="7"/>
      <c r="K300" s="7"/>
      <c r="L300" s="7"/>
      <c r="M300" s="7"/>
      <c r="N300" s="7"/>
      <c r="O300" s="7"/>
      <c r="P300" s="7"/>
      <c r="Q300" s="7"/>
      <c r="R300" s="7"/>
      <c r="S300" s="7"/>
      <c r="T300" s="7"/>
      <c r="U300" s="7"/>
      <c r="V300" s="7"/>
      <c r="W300" s="7"/>
    </row>
    <row r="301" spans="1:23" x14ac:dyDescent="0.3">
      <c r="A301" s="5"/>
      <c r="B301" s="7"/>
      <c r="C301" s="7"/>
      <c r="D301" s="7"/>
      <c r="E301" s="7"/>
      <c r="F301" s="7"/>
      <c r="G301" s="7"/>
      <c r="H301" s="7"/>
      <c r="I301" s="7"/>
      <c r="J301" s="7"/>
      <c r="K301" s="7"/>
      <c r="L301" s="7"/>
      <c r="M301" s="7"/>
      <c r="N301" s="7"/>
      <c r="O301" s="7"/>
      <c r="P301" s="7"/>
      <c r="Q301" s="7"/>
      <c r="R301" s="7"/>
      <c r="S301" s="7"/>
      <c r="T301" s="7"/>
      <c r="U301" s="7"/>
      <c r="V301" s="7"/>
      <c r="W301" s="7"/>
    </row>
    <row r="302" spans="1:23" x14ac:dyDescent="0.3">
      <c r="A302" s="5"/>
      <c r="B302" s="7"/>
      <c r="C302" s="7"/>
      <c r="D302" s="7"/>
      <c r="E302" s="7"/>
      <c r="F302" s="7"/>
      <c r="G302" s="7"/>
      <c r="H302" s="7"/>
      <c r="I302" s="7"/>
      <c r="J302" s="7"/>
      <c r="K302" s="7"/>
      <c r="L302" s="7"/>
      <c r="M302" s="7"/>
      <c r="N302" s="7"/>
      <c r="O302" s="7"/>
      <c r="P302" s="7"/>
      <c r="Q302" s="7"/>
      <c r="R302" s="7"/>
      <c r="S302" s="7"/>
      <c r="T302" s="7"/>
      <c r="U302" s="7"/>
      <c r="V302" s="7"/>
      <c r="W302" s="7"/>
    </row>
    <row r="303" spans="1:23" x14ac:dyDescent="0.3">
      <c r="A303" s="5"/>
      <c r="B303" s="7"/>
      <c r="C303" s="7"/>
      <c r="D303" s="7"/>
      <c r="E303" s="7"/>
      <c r="F303" s="7"/>
      <c r="G303" s="7"/>
      <c r="H303" s="7"/>
      <c r="I303" s="7"/>
      <c r="J303" s="7"/>
      <c r="K303" s="7"/>
      <c r="L303" s="7"/>
      <c r="M303" s="7"/>
      <c r="N303" s="7"/>
      <c r="O303" s="7"/>
      <c r="P303" s="7"/>
      <c r="Q303" s="7"/>
      <c r="R303" s="7"/>
      <c r="S303" s="7"/>
      <c r="T303" s="7"/>
      <c r="U303" s="7"/>
      <c r="V303" s="7"/>
      <c r="W303" s="7"/>
    </row>
    <row r="304" spans="1:23" x14ac:dyDescent="0.3">
      <c r="A304" s="5"/>
      <c r="B304" s="7"/>
      <c r="C304" s="7"/>
      <c r="D304" s="7"/>
      <c r="E304" s="7"/>
      <c r="F304" s="7"/>
      <c r="G304" s="7"/>
      <c r="H304" s="7"/>
      <c r="I304" s="7"/>
      <c r="J304" s="7"/>
      <c r="K304" s="7"/>
      <c r="L304" s="7"/>
      <c r="M304" s="7"/>
      <c r="N304" s="7"/>
      <c r="O304" s="7"/>
      <c r="P304" s="7"/>
      <c r="Q304" s="7"/>
      <c r="R304" s="7"/>
      <c r="S304" s="7"/>
      <c r="T304" s="7"/>
      <c r="U304" s="7"/>
      <c r="V304" s="7"/>
      <c r="W304" s="7"/>
    </row>
    <row r="305" spans="1:23" x14ac:dyDescent="0.3">
      <c r="A305" s="5"/>
      <c r="B305" s="7"/>
      <c r="C305" s="7"/>
      <c r="D305" s="7"/>
      <c r="E305" s="7"/>
      <c r="F305" s="7"/>
      <c r="G305" s="7"/>
      <c r="H305" s="7"/>
      <c r="I305" s="7"/>
      <c r="J305" s="7"/>
      <c r="K305" s="7"/>
      <c r="L305" s="7"/>
      <c r="M305" s="7"/>
      <c r="N305" s="7"/>
      <c r="O305" s="7"/>
      <c r="P305" s="7"/>
      <c r="Q305" s="7"/>
      <c r="R305" s="7"/>
      <c r="S305" s="7"/>
      <c r="T305" s="7"/>
      <c r="U305" s="7"/>
      <c r="V305" s="7"/>
      <c r="W305" s="7"/>
    </row>
    <row r="306" spans="1:23" x14ac:dyDescent="0.3">
      <c r="A306" s="5"/>
      <c r="B306" s="7"/>
      <c r="C306" s="7"/>
      <c r="D306" s="7"/>
      <c r="E306" s="7"/>
      <c r="F306" s="7"/>
      <c r="G306" s="7"/>
      <c r="H306" s="7"/>
      <c r="I306" s="7"/>
      <c r="J306" s="7"/>
      <c r="K306" s="7"/>
      <c r="L306" s="7"/>
      <c r="M306" s="7"/>
      <c r="N306" s="7"/>
      <c r="O306" s="7"/>
      <c r="P306" s="7"/>
      <c r="Q306" s="7"/>
      <c r="R306" s="7"/>
      <c r="S306" s="7"/>
      <c r="T306" s="7"/>
      <c r="U306" s="7"/>
      <c r="V306" s="7"/>
      <c r="W306" s="7"/>
    </row>
    <row r="307" spans="1:23" x14ac:dyDescent="0.3">
      <c r="A307" s="5"/>
      <c r="B307" s="7"/>
      <c r="C307" s="7"/>
      <c r="D307" s="7"/>
      <c r="E307" s="7"/>
      <c r="F307" s="7"/>
      <c r="G307" s="7"/>
      <c r="H307" s="7"/>
      <c r="I307" s="7"/>
      <c r="J307" s="7"/>
      <c r="K307" s="7"/>
      <c r="L307" s="7"/>
      <c r="M307" s="7"/>
      <c r="N307" s="7"/>
      <c r="O307" s="7"/>
      <c r="P307" s="7"/>
      <c r="Q307" s="7"/>
      <c r="R307" s="7"/>
      <c r="S307" s="7"/>
      <c r="T307" s="7"/>
      <c r="U307" s="7"/>
      <c r="V307" s="7"/>
      <c r="W307" s="7"/>
    </row>
    <row r="308" spans="1:23" x14ac:dyDescent="0.3">
      <c r="A308" s="5"/>
      <c r="B308" s="7"/>
      <c r="C308" s="7"/>
      <c r="D308" s="7"/>
      <c r="E308" s="7"/>
      <c r="F308" s="7"/>
      <c r="G308" s="7"/>
      <c r="H308" s="7"/>
      <c r="I308" s="7"/>
      <c r="J308" s="7"/>
      <c r="K308" s="7"/>
      <c r="L308" s="7"/>
      <c r="M308" s="7"/>
      <c r="N308" s="7"/>
      <c r="O308" s="7"/>
      <c r="P308" s="7"/>
      <c r="Q308" s="7"/>
      <c r="R308" s="7"/>
      <c r="S308" s="7"/>
      <c r="T308" s="7"/>
      <c r="U308" s="7"/>
      <c r="V308" s="7"/>
      <c r="W308" s="7"/>
    </row>
    <row r="309" spans="1:23" x14ac:dyDescent="0.3">
      <c r="A309" s="5"/>
      <c r="B309" s="7"/>
      <c r="C309" s="7"/>
      <c r="D309" s="7"/>
      <c r="E309" s="7"/>
      <c r="F309" s="7"/>
      <c r="G309" s="7"/>
      <c r="H309" s="7"/>
      <c r="I309" s="7"/>
      <c r="J309" s="7"/>
      <c r="K309" s="7"/>
      <c r="L309" s="7"/>
      <c r="M309" s="7"/>
      <c r="N309" s="7"/>
      <c r="O309" s="7"/>
      <c r="P309" s="7"/>
      <c r="Q309" s="7"/>
      <c r="R309" s="7"/>
      <c r="S309" s="7"/>
      <c r="T309" s="7"/>
      <c r="U309" s="7"/>
      <c r="V309" s="7"/>
      <c r="W309" s="7"/>
    </row>
    <row r="310" spans="1:23" x14ac:dyDescent="0.3">
      <c r="A310" s="5"/>
      <c r="B310" s="7"/>
      <c r="C310" s="7"/>
      <c r="D310" s="7"/>
      <c r="E310" s="7"/>
      <c r="F310" s="7"/>
      <c r="G310" s="7"/>
      <c r="H310" s="7"/>
      <c r="I310" s="7"/>
      <c r="J310" s="7"/>
      <c r="K310" s="7"/>
      <c r="L310" s="7"/>
      <c r="M310" s="7"/>
      <c r="N310" s="7"/>
      <c r="O310" s="7"/>
      <c r="P310" s="7"/>
      <c r="Q310" s="7"/>
      <c r="R310" s="7"/>
      <c r="S310" s="7"/>
      <c r="T310" s="7"/>
      <c r="U310" s="7"/>
      <c r="V310" s="7"/>
      <c r="W310" s="7"/>
    </row>
    <row r="311" spans="1:23" x14ac:dyDescent="0.3">
      <c r="A311" s="5"/>
      <c r="B311" s="7"/>
      <c r="C311" s="7"/>
      <c r="D311" s="7"/>
      <c r="E311" s="7"/>
      <c r="F311" s="7"/>
      <c r="G311" s="7"/>
      <c r="H311" s="7"/>
      <c r="I311" s="7"/>
      <c r="J311" s="7"/>
      <c r="K311" s="7"/>
      <c r="L311" s="7"/>
      <c r="M311" s="7"/>
      <c r="N311" s="7"/>
      <c r="O311" s="7"/>
      <c r="P311" s="7"/>
      <c r="Q311" s="7"/>
      <c r="R311" s="7"/>
      <c r="S311" s="7"/>
      <c r="T311" s="7"/>
      <c r="U311" s="7"/>
      <c r="V311" s="7"/>
      <c r="W311" s="7"/>
    </row>
    <row r="312" spans="1:23" x14ac:dyDescent="0.3">
      <c r="A312" s="5"/>
      <c r="B312" s="7"/>
      <c r="C312" s="7"/>
      <c r="D312" s="7"/>
      <c r="E312" s="7"/>
      <c r="F312" s="7"/>
      <c r="G312" s="7"/>
      <c r="H312" s="7"/>
      <c r="I312" s="7"/>
      <c r="J312" s="7"/>
      <c r="K312" s="7"/>
      <c r="L312" s="7"/>
      <c r="M312" s="7"/>
      <c r="N312" s="7"/>
      <c r="O312" s="7"/>
      <c r="P312" s="7"/>
      <c r="Q312" s="7"/>
      <c r="R312" s="7"/>
      <c r="S312" s="7"/>
      <c r="T312" s="7"/>
      <c r="U312" s="7"/>
      <c r="V312" s="7"/>
      <c r="W312" s="7"/>
    </row>
    <row r="313" spans="1:23" x14ac:dyDescent="0.3">
      <c r="A313" s="5"/>
      <c r="B313" s="7"/>
      <c r="C313" s="7"/>
      <c r="D313" s="7"/>
      <c r="E313" s="7"/>
      <c r="F313" s="7"/>
      <c r="G313" s="7"/>
      <c r="H313" s="7"/>
      <c r="I313" s="7"/>
      <c r="J313" s="7"/>
      <c r="K313" s="7"/>
      <c r="L313" s="7"/>
      <c r="M313" s="7"/>
      <c r="N313" s="7"/>
      <c r="O313" s="7"/>
      <c r="P313" s="7"/>
      <c r="Q313" s="7"/>
      <c r="R313" s="7"/>
      <c r="S313" s="7"/>
      <c r="T313" s="7"/>
      <c r="U313" s="7"/>
      <c r="V313" s="7"/>
      <c r="W313" s="7"/>
    </row>
    <row r="314" spans="1:23" x14ac:dyDescent="0.3">
      <c r="A314" s="5"/>
      <c r="B314" s="7"/>
      <c r="C314" s="7"/>
      <c r="D314" s="7"/>
      <c r="E314" s="7"/>
      <c r="F314" s="7"/>
      <c r="G314" s="7"/>
      <c r="H314" s="7"/>
      <c r="I314" s="7"/>
      <c r="J314" s="7"/>
      <c r="K314" s="7"/>
      <c r="L314" s="7"/>
      <c r="M314" s="7"/>
      <c r="N314" s="7"/>
      <c r="O314" s="7"/>
      <c r="P314" s="7"/>
      <c r="Q314" s="7"/>
      <c r="R314" s="7"/>
      <c r="S314" s="7"/>
      <c r="T314" s="7"/>
      <c r="U314" s="7"/>
      <c r="V314" s="7"/>
      <c r="W314" s="7"/>
    </row>
    <row r="315" spans="1:23" x14ac:dyDescent="0.3">
      <c r="A315" s="5"/>
      <c r="B315" s="7"/>
      <c r="C315" s="7"/>
      <c r="D315" s="7"/>
      <c r="E315" s="7"/>
      <c r="F315" s="7"/>
      <c r="G315" s="7"/>
      <c r="H315" s="7"/>
      <c r="I315" s="7"/>
      <c r="J315" s="7"/>
      <c r="K315" s="7"/>
      <c r="L315" s="7"/>
      <c r="M315" s="7"/>
      <c r="N315" s="7"/>
      <c r="O315" s="7"/>
      <c r="P315" s="7"/>
      <c r="Q315" s="7"/>
      <c r="R315" s="7"/>
      <c r="S315" s="7"/>
      <c r="T315" s="7"/>
      <c r="U315" s="7"/>
      <c r="V315" s="7"/>
      <c r="W315" s="7"/>
    </row>
    <row r="316" spans="1:23" x14ac:dyDescent="0.3">
      <c r="A316" s="5"/>
      <c r="B316" s="7"/>
      <c r="C316" s="7"/>
      <c r="D316" s="7"/>
      <c r="E316" s="7"/>
      <c r="F316" s="7"/>
      <c r="G316" s="7"/>
      <c r="H316" s="7"/>
      <c r="I316" s="7"/>
      <c r="J316" s="7"/>
      <c r="K316" s="7"/>
      <c r="L316" s="7"/>
      <c r="M316" s="7"/>
      <c r="N316" s="7"/>
      <c r="O316" s="7"/>
      <c r="P316" s="7"/>
      <c r="Q316" s="7"/>
      <c r="R316" s="7"/>
      <c r="S316" s="7"/>
      <c r="T316" s="7"/>
      <c r="U316" s="7"/>
      <c r="V316" s="7"/>
      <c r="W316" s="7"/>
    </row>
    <row r="317" spans="1:23" x14ac:dyDescent="0.3">
      <c r="A317" s="5"/>
      <c r="B317" s="7"/>
      <c r="C317" s="7"/>
      <c r="D317" s="7"/>
      <c r="E317" s="7"/>
      <c r="F317" s="7"/>
      <c r="G317" s="7"/>
      <c r="H317" s="7"/>
      <c r="I317" s="7"/>
      <c r="J317" s="7"/>
      <c r="K317" s="7"/>
      <c r="L317" s="7"/>
      <c r="M317" s="7"/>
      <c r="N317" s="7"/>
      <c r="O317" s="7"/>
      <c r="P317" s="7"/>
      <c r="Q317" s="7"/>
      <c r="R317" s="7"/>
      <c r="S317" s="7"/>
      <c r="T317" s="7"/>
      <c r="U317" s="7"/>
      <c r="V317" s="7"/>
      <c r="W317" s="7"/>
    </row>
    <row r="318" spans="1:23" x14ac:dyDescent="0.3">
      <c r="A318" s="5"/>
      <c r="B318" s="7"/>
      <c r="C318" s="7"/>
      <c r="D318" s="7"/>
      <c r="E318" s="7"/>
      <c r="F318" s="7"/>
      <c r="G318" s="7"/>
      <c r="H318" s="7"/>
      <c r="I318" s="7"/>
      <c r="J318" s="7"/>
      <c r="K318" s="7"/>
      <c r="L318" s="7"/>
      <c r="M318" s="7"/>
      <c r="N318" s="7"/>
      <c r="O318" s="7"/>
      <c r="P318" s="7"/>
      <c r="Q318" s="7"/>
      <c r="R318" s="7"/>
      <c r="S318" s="7"/>
      <c r="T318" s="7"/>
      <c r="U318" s="7"/>
      <c r="V318" s="7"/>
      <c r="W318" s="7"/>
    </row>
    <row r="319" spans="1:23" x14ac:dyDescent="0.3">
      <c r="A319" s="5"/>
      <c r="B319" s="7"/>
      <c r="C319" s="7"/>
      <c r="D319" s="7"/>
      <c r="E319" s="7"/>
      <c r="F319" s="7"/>
      <c r="G319" s="7"/>
      <c r="H319" s="7"/>
      <c r="I319" s="7"/>
      <c r="J319" s="7"/>
      <c r="K319" s="7"/>
      <c r="L319" s="7"/>
      <c r="M319" s="7"/>
      <c r="N319" s="7"/>
      <c r="O319" s="7"/>
      <c r="P319" s="7"/>
      <c r="Q319" s="7"/>
      <c r="R319" s="7"/>
      <c r="S319" s="7"/>
      <c r="T319" s="7"/>
      <c r="U319" s="7"/>
      <c r="V319" s="7"/>
      <c r="W319" s="7"/>
    </row>
    <row r="320" spans="1:23" x14ac:dyDescent="0.3">
      <c r="A320" s="5"/>
      <c r="B320" s="7"/>
      <c r="C320" s="7"/>
      <c r="D320" s="7"/>
      <c r="E320" s="7"/>
      <c r="F320" s="7"/>
      <c r="G320" s="7"/>
      <c r="H320" s="7"/>
      <c r="I320" s="7"/>
      <c r="J320" s="7"/>
      <c r="K320" s="7"/>
      <c r="L320" s="7"/>
      <c r="M320" s="7"/>
      <c r="N320" s="7"/>
      <c r="O320" s="7"/>
      <c r="P320" s="7"/>
      <c r="Q320" s="7"/>
      <c r="R320" s="7"/>
      <c r="S320" s="7"/>
      <c r="T320" s="7"/>
      <c r="U320" s="7"/>
      <c r="V320" s="7"/>
      <c r="W320" s="7"/>
    </row>
    <row r="321" spans="1:23" x14ac:dyDescent="0.3">
      <c r="A321" s="5"/>
      <c r="B321" s="7"/>
      <c r="C321" s="7"/>
      <c r="D321" s="7"/>
      <c r="E321" s="7"/>
      <c r="F321" s="7"/>
      <c r="G321" s="7"/>
      <c r="H321" s="7"/>
      <c r="I321" s="7"/>
      <c r="J321" s="7"/>
      <c r="K321" s="7"/>
      <c r="L321" s="7"/>
      <c r="M321" s="7"/>
      <c r="N321" s="7"/>
      <c r="O321" s="7"/>
      <c r="P321" s="7"/>
      <c r="Q321" s="7"/>
      <c r="R321" s="7"/>
      <c r="S321" s="7"/>
      <c r="T321" s="7"/>
      <c r="U321" s="7"/>
      <c r="V321" s="7"/>
      <c r="W321" s="7"/>
    </row>
    <row r="322" spans="1:23" x14ac:dyDescent="0.3">
      <c r="A322" s="5"/>
      <c r="B322" s="7"/>
      <c r="C322" s="7"/>
      <c r="D322" s="7"/>
      <c r="E322" s="7"/>
      <c r="F322" s="7"/>
      <c r="G322" s="7"/>
      <c r="H322" s="7"/>
      <c r="I322" s="7"/>
      <c r="J322" s="7"/>
      <c r="K322" s="7"/>
      <c r="L322" s="7"/>
      <c r="M322" s="7"/>
      <c r="N322" s="7"/>
      <c r="O322" s="7"/>
      <c r="P322" s="7"/>
      <c r="Q322" s="7"/>
      <c r="R322" s="7"/>
      <c r="S322" s="7"/>
      <c r="T322" s="7"/>
      <c r="U322" s="7"/>
      <c r="V322" s="7"/>
      <c r="W322" s="7"/>
    </row>
    <row r="323" spans="1:23" x14ac:dyDescent="0.3">
      <c r="A323" s="5"/>
      <c r="B323" s="7"/>
      <c r="C323" s="7"/>
      <c r="D323" s="7"/>
      <c r="E323" s="7"/>
      <c r="F323" s="7"/>
      <c r="G323" s="7"/>
      <c r="H323" s="7"/>
      <c r="I323" s="7"/>
      <c r="J323" s="7"/>
      <c r="K323" s="7"/>
      <c r="L323" s="7"/>
      <c r="M323" s="7"/>
      <c r="N323" s="7"/>
      <c r="O323" s="7"/>
      <c r="P323" s="7"/>
      <c r="Q323" s="7"/>
      <c r="R323" s="7"/>
      <c r="S323" s="7"/>
      <c r="T323" s="7"/>
      <c r="U323" s="7"/>
      <c r="V323" s="7"/>
      <c r="W323" s="7"/>
    </row>
    <row r="324" spans="1:23" x14ac:dyDescent="0.3">
      <c r="A324" s="5"/>
      <c r="B324" s="7"/>
      <c r="C324" s="7"/>
      <c r="D324" s="7"/>
      <c r="E324" s="7"/>
      <c r="F324" s="7"/>
      <c r="G324" s="7"/>
      <c r="H324" s="7"/>
      <c r="I324" s="7"/>
      <c r="J324" s="7"/>
      <c r="K324" s="7"/>
      <c r="L324" s="7"/>
      <c r="M324" s="7"/>
      <c r="N324" s="7"/>
      <c r="O324" s="7"/>
      <c r="P324" s="7"/>
      <c r="Q324" s="7"/>
      <c r="R324" s="7"/>
      <c r="S324" s="7"/>
      <c r="T324" s="7"/>
      <c r="U324" s="7"/>
      <c r="V324" s="7"/>
      <c r="W324" s="7"/>
    </row>
    <row r="325" spans="1:23" x14ac:dyDescent="0.3">
      <c r="A325" s="5"/>
      <c r="B325" s="7"/>
      <c r="C325" s="7"/>
      <c r="D325" s="7"/>
      <c r="E325" s="7"/>
      <c r="F325" s="7"/>
      <c r="G325" s="7"/>
      <c r="H325" s="7"/>
      <c r="I325" s="7"/>
      <c r="J325" s="7"/>
      <c r="K325" s="7"/>
      <c r="L325" s="7"/>
      <c r="M325" s="7"/>
      <c r="N325" s="7"/>
      <c r="O325" s="7"/>
      <c r="P325" s="7"/>
      <c r="Q325" s="7"/>
      <c r="R325" s="7"/>
      <c r="S325" s="7"/>
      <c r="T325" s="7"/>
      <c r="U325" s="7"/>
      <c r="V325" s="7"/>
      <c r="W325" s="7"/>
    </row>
    <row r="326" spans="1:23" x14ac:dyDescent="0.3">
      <c r="A326" s="5"/>
      <c r="B326" s="7"/>
      <c r="C326" s="7"/>
      <c r="D326" s="7"/>
      <c r="E326" s="7"/>
      <c r="F326" s="7"/>
      <c r="G326" s="7"/>
      <c r="H326" s="7"/>
      <c r="I326" s="7"/>
      <c r="J326" s="7"/>
      <c r="K326" s="7"/>
      <c r="L326" s="7"/>
      <c r="M326" s="7"/>
      <c r="N326" s="7"/>
      <c r="O326" s="7"/>
      <c r="P326" s="7"/>
      <c r="Q326" s="7"/>
      <c r="R326" s="7"/>
      <c r="S326" s="7"/>
      <c r="T326" s="7"/>
      <c r="U326" s="7"/>
      <c r="V326" s="7"/>
      <c r="W326" s="7"/>
    </row>
    <row r="327" spans="1:23" x14ac:dyDescent="0.3">
      <c r="A327" s="5"/>
      <c r="B327" s="7"/>
      <c r="C327" s="7"/>
      <c r="D327" s="7"/>
      <c r="E327" s="7"/>
      <c r="F327" s="7"/>
      <c r="G327" s="7"/>
      <c r="H327" s="7"/>
      <c r="I327" s="7"/>
      <c r="J327" s="7"/>
      <c r="K327" s="7"/>
      <c r="L327" s="7"/>
      <c r="M327" s="7"/>
      <c r="N327" s="7"/>
      <c r="O327" s="7"/>
      <c r="P327" s="7"/>
      <c r="Q327" s="7"/>
      <c r="R327" s="7"/>
      <c r="S327" s="7"/>
      <c r="T327" s="7"/>
      <c r="U327" s="7"/>
      <c r="V327" s="7"/>
      <c r="W327" s="7"/>
    </row>
    <row r="328" spans="1:23" x14ac:dyDescent="0.3">
      <c r="A328" s="5"/>
      <c r="B328" s="7"/>
      <c r="C328" s="7"/>
      <c r="D328" s="7"/>
      <c r="E328" s="7"/>
      <c r="F328" s="7"/>
      <c r="G328" s="7"/>
      <c r="H328" s="7"/>
      <c r="I328" s="7"/>
      <c r="J328" s="7"/>
      <c r="K328" s="7"/>
      <c r="L328" s="7"/>
      <c r="M328" s="7"/>
      <c r="N328" s="7"/>
      <c r="O328" s="7"/>
      <c r="P328" s="7"/>
      <c r="Q328" s="7"/>
      <c r="R328" s="7"/>
      <c r="S328" s="7"/>
      <c r="T328" s="7"/>
      <c r="U328" s="7"/>
      <c r="V328" s="7"/>
      <c r="W328" s="7"/>
    </row>
    <row r="329" spans="1:23" x14ac:dyDescent="0.3">
      <c r="A329" s="5"/>
      <c r="B329" s="7"/>
      <c r="C329" s="7"/>
      <c r="D329" s="7"/>
      <c r="E329" s="7"/>
      <c r="F329" s="7"/>
      <c r="G329" s="7"/>
      <c r="H329" s="7"/>
      <c r="I329" s="7"/>
      <c r="J329" s="7"/>
      <c r="K329" s="7"/>
      <c r="L329" s="7"/>
      <c r="M329" s="7"/>
      <c r="N329" s="7"/>
      <c r="O329" s="7"/>
      <c r="P329" s="7"/>
      <c r="Q329" s="7"/>
      <c r="R329" s="7"/>
      <c r="S329" s="7"/>
      <c r="T329" s="7"/>
      <c r="U329" s="7"/>
      <c r="V329" s="7"/>
      <c r="W329" s="7"/>
    </row>
    <row r="330" spans="1:23" x14ac:dyDescent="0.3">
      <c r="A330" s="5"/>
      <c r="B330" s="7"/>
      <c r="C330" s="7"/>
      <c r="D330" s="7"/>
      <c r="E330" s="7"/>
      <c r="F330" s="7"/>
      <c r="G330" s="7"/>
      <c r="H330" s="7"/>
      <c r="I330" s="7"/>
      <c r="J330" s="7"/>
      <c r="K330" s="7"/>
      <c r="L330" s="7"/>
      <c r="M330" s="7"/>
      <c r="N330" s="7"/>
      <c r="O330" s="7"/>
      <c r="P330" s="7"/>
      <c r="Q330" s="7"/>
      <c r="R330" s="7"/>
      <c r="S330" s="7"/>
      <c r="T330" s="7"/>
      <c r="U330" s="7"/>
      <c r="V330" s="7"/>
      <c r="W330" s="7"/>
    </row>
    <row r="331" spans="1:23" x14ac:dyDescent="0.3">
      <c r="A331" s="5"/>
      <c r="B331" s="7"/>
      <c r="C331" s="7"/>
      <c r="D331" s="7"/>
      <c r="E331" s="7"/>
      <c r="F331" s="7"/>
      <c r="G331" s="7"/>
      <c r="H331" s="7"/>
      <c r="I331" s="7"/>
      <c r="J331" s="7"/>
      <c r="K331" s="7"/>
      <c r="L331" s="7"/>
      <c r="M331" s="7"/>
      <c r="N331" s="7"/>
      <c r="O331" s="7"/>
      <c r="P331" s="7"/>
      <c r="Q331" s="7"/>
      <c r="R331" s="7"/>
      <c r="S331" s="7"/>
      <c r="T331" s="7"/>
      <c r="U331" s="7"/>
      <c r="V331" s="7"/>
      <c r="W331" s="7"/>
    </row>
    <row r="332" spans="1:23" x14ac:dyDescent="0.3">
      <c r="A332" s="5"/>
      <c r="B332" s="7"/>
      <c r="C332" s="7"/>
      <c r="D332" s="7"/>
      <c r="E332" s="7"/>
      <c r="F332" s="7"/>
      <c r="G332" s="7"/>
      <c r="H332" s="7"/>
      <c r="I332" s="7"/>
      <c r="J332" s="7"/>
      <c r="K332" s="7"/>
      <c r="L332" s="7"/>
      <c r="M332" s="7"/>
      <c r="N332" s="7"/>
      <c r="O332" s="7"/>
      <c r="P332" s="7"/>
      <c r="Q332" s="7"/>
      <c r="R332" s="7"/>
      <c r="S332" s="7"/>
      <c r="T332" s="7"/>
      <c r="U332" s="7"/>
      <c r="V332" s="7"/>
      <c r="W332" s="7"/>
    </row>
    <row r="333" spans="1:23" x14ac:dyDescent="0.3">
      <c r="A333" s="5"/>
      <c r="B333" s="7"/>
      <c r="C333" s="7"/>
      <c r="D333" s="7"/>
      <c r="E333" s="7"/>
      <c r="F333" s="7"/>
      <c r="G333" s="7"/>
      <c r="H333" s="7"/>
      <c r="I333" s="7"/>
      <c r="J333" s="7"/>
      <c r="K333" s="7"/>
      <c r="L333" s="7"/>
      <c r="M333" s="7"/>
      <c r="N333" s="7"/>
      <c r="O333" s="7"/>
      <c r="P333" s="7"/>
      <c r="Q333" s="7"/>
      <c r="R333" s="7"/>
      <c r="S333" s="7"/>
      <c r="T333" s="7"/>
      <c r="U333" s="7"/>
      <c r="V333" s="7"/>
      <c r="W333" s="7"/>
    </row>
    <row r="334" spans="1:23" x14ac:dyDescent="0.3">
      <c r="A334" s="5"/>
      <c r="B334" s="7"/>
      <c r="C334" s="7"/>
      <c r="D334" s="7"/>
      <c r="E334" s="7"/>
      <c r="F334" s="7"/>
      <c r="G334" s="7"/>
      <c r="H334" s="7"/>
      <c r="I334" s="7"/>
      <c r="J334" s="7"/>
      <c r="K334" s="7"/>
      <c r="L334" s="7"/>
      <c r="M334" s="7"/>
      <c r="N334" s="7"/>
      <c r="O334" s="7"/>
      <c r="P334" s="7"/>
      <c r="Q334" s="7"/>
      <c r="R334" s="7"/>
      <c r="S334" s="7"/>
      <c r="T334" s="7"/>
      <c r="U334" s="7"/>
      <c r="V334" s="7"/>
      <c r="W334" s="7"/>
    </row>
    <row r="335" spans="1:23" x14ac:dyDescent="0.3">
      <c r="A335" s="5"/>
      <c r="B335" s="7"/>
      <c r="C335" s="7"/>
      <c r="D335" s="7"/>
      <c r="E335" s="7"/>
      <c r="F335" s="7"/>
      <c r="G335" s="7"/>
      <c r="H335" s="7"/>
      <c r="I335" s="7"/>
      <c r="J335" s="7"/>
      <c r="K335" s="7"/>
      <c r="L335" s="7"/>
      <c r="M335" s="7"/>
      <c r="N335" s="7"/>
      <c r="O335" s="7"/>
      <c r="P335" s="7"/>
      <c r="Q335" s="7"/>
      <c r="R335" s="7"/>
      <c r="S335" s="7"/>
      <c r="T335" s="7"/>
      <c r="U335" s="7"/>
      <c r="V335" s="7"/>
      <c r="W335" s="7"/>
    </row>
    <row r="336" spans="1:23" x14ac:dyDescent="0.3">
      <c r="A336" s="5"/>
      <c r="B336" s="7"/>
      <c r="C336" s="7"/>
      <c r="D336" s="7"/>
      <c r="E336" s="7"/>
      <c r="F336" s="7"/>
      <c r="G336" s="7"/>
      <c r="H336" s="7"/>
      <c r="I336" s="7"/>
      <c r="J336" s="7"/>
      <c r="K336" s="7"/>
      <c r="L336" s="7"/>
      <c r="M336" s="7"/>
      <c r="N336" s="7"/>
      <c r="O336" s="7"/>
      <c r="P336" s="7"/>
      <c r="Q336" s="7"/>
      <c r="R336" s="7"/>
      <c r="S336" s="7"/>
      <c r="T336" s="7"/>
      <c r="U336" s="7"/>
      <c r="V336" s="7"/>
      <c r="W336" s="7"/>
    </row>
    <row r="337" spans="1:23" x14ac:dyDescent="0.3">
      <c r="A337" s="5"/>
      <c r="B337" s="7"/>
      <c r="C337" s="7"/>
      <c r="D337" s="7"/>
      <c r="E337" s="7"/>
      <c r="F337" s="7"/>
      <c r="G337" s="7"/>
      <c r="H337" s="7"/>
      <c r="I337" s="7"/>
      <c r="J337" s="7"/>
      <c r="K337" s="7"/>
      <c r="L337" s="7"/>
      <c r="M337" s="7"/>
      <c r="N337" s="7"/>
      <c r="O337" s="7"/>
      <c r="P337" s="7"/>
      <c r="Q337" s="7"/>
      <c r="R337" s="7"/>
      <c r="S337" s="7"/>
      <c r="T337" s="7"/>
      <c r="U337" s="7"/>
      <c r="V337" s="7"/>
      <c r="W337" s="7"/>
    </row>
    <row r="338" spans="1:23" x14ac:dyDescent="0.3">
      <c r="A338" s="5"/>
      <c r="B338" s="7"/>
      <c r="C338" s="7"/>
      <c r="D338" s="7"/>
      <c r="E338" s="7"/>
      <c r="F338" s="7"/>
      <c r="G338" s="7"/>
      <c r="H338" s="7"/>
      <c r="I338" s="7"/>
      <c r="J338" s="7"/>
      <c r="K338" s="7"/>
      <c r="L338" s="7"/>
      <c r="M338" s="7"/>
      <c r="N338" s="7"/>
      <c r="O338" s="7"/>
      <c r="P338" s="7"/>
      <c r="Q338" s="7"/>
      <c r="R338" s="7"/>
      <c r="S338" s="7"/>
      <c r="T338" s="7"/>
      <c r="U338" s="7"/>
      <c r="V338" s="7"/>
      <c r="W338" s="7"/>
    </row>
    <row r="339" spans="1:23" x14ac:dyDescent="0.3">
      <c r="A339" s="5"/>
      <c r="B339" s="7"/>
      <c r="C339" s="7"/>
      <c r="D339" s="7"/>
      <c r="E339" s="7"/>
      <c r="F339" s="7"/>
      <c r="G339" s="7"/>
      <c r="H339" s="7"/>
      <c r="I339" s="7"/>
      <c r="J339" s="7"/>
      <c r="K339" s="7"/>
      <c r="L339" s="7"/>
      <c r="M339" s="7"/>
      <c r="N339" s="7"/>
      <c r="O339" s="7"/>
      <c r="P339" s="7"/>
      <c r="Q339" s="7"/>
      <c r="R339" s="7"/>
      <c r="S339" s="7"/>
      <c r="T339" s="7"/>
      <c r="U339" s="7"/>
      <c r="V339" s="7"/>
      <c r="W339" s="7"/>
    </row>
    <row r="340" spans="1:23" x14ac:dyDescent="0.3">
      <c r="A340" s="5"/>
      <c r="B340" s="7"/>
      <c r="C340" s="7"/>
      <c r="D340" s="7"/>
      <c r="E340" s="7"/>
      <c r="F340" s="7"/>
      <c r="G340" s="7"/>
      <c r="H340" s="7"/>
      <c r="I340" s="7"/>
      <c r="J340" s="7"/>
      <c r="K340" s="7"/>
      <c r="L340" s="7"/>
      <c r="M340" s="7"/>
      <c r="N340" s="7"/>
      <c r="O340" s="7"/>
      <c r="P340" s="7"/>
      <c r="Q340" s="7"/>
      <c r="R340" s="7"/>
      <c r="S340" s="7"/>
      <c r="T340" s="7"/>
      <c r="U340" s="7"/>
      <c r="V340" s="7"/>
      <c r="W340" s="7"/>
    </row>
    <row r="341" spans="1:23" x14ac:dyDescent="0.3">
      <c r="A341" s="5"/>
      <c r="B341" s="7"/>
      <c r="C341" s="7"/>
      <c r="D341" s="7"/>
      <c r="E341" s="7"/>
      <c r="F341" s="7"/>
      <c r="G341" s="7"/>
      <c r="H341" s="7"/>
      <c r="I341" s="7"/>
      <c r="J341" s="7"/>
      <c r="K341" s="7"/>
      <c r="L341" s="7"/>
      <c r="M341" s="7"/>
      <c r="N341" s="7"/>
      <c r="O341" s="7"/>
      <c r="P341" s="7"/>
      <c r="Q341" s="7"/>
      <c r="R341" s="7"/>
      <c r="S341" s="7"/>
      <c r="T341" s="7"/>
      <c r="U341" s="7"/>
      <c r="V341" s="7"/>
      <c r="W341" s="7"/>
    </row>
    <row r="342" spans="1:23" x14ac:dyDescent="0.3">
      <c r="A342" s="5"/>
      <c r="B342" s="7"/>
      <c r="C342" s="7"/>
      <c r="D342" s="7"/>
      <c r="E342" s="7"/>
      <c r="F342" s="7"/>
      <c r="G342" s="7"/>
      <c r="H342" s="7"/>
      <c r="I342" s="7"/>
      <c r="J342" s="7"/>
      <c r="K342" s="7"/>
      <c r="L342" s="7"/>
      <c r="M342" s="7"/>
      <c r="N342" s="7"/>
      <c r="O342" s="7"/>
      <c r="P342" s="7"/>
      <c r="Q342" s="7"/>
      <c r="R342" s="7"/>
      <c r="S342" s="7"/>
      <c r="T342" s="7"/>
      <c r="U342" s="7"/>
      <c r="V342" s="7"/>
      <c r="W342" s="7"/>
    </row>
    <row r="343" spans="1:23" x14ac:dyDescent="0.3">
      <c r="A343" s="5"/>
      <c r="B343" s="7"/>
      <c r="C343" s="7"/>
      <c r="D343" s="7"/>
      <c r="E343" s="7"/>
      <c r="F343" s="7"/>
      <c r="G343" s="7"/>
      <c r="H343" s="7"/>
      <c r="I343" s="7"/>
      <c r="J343" s="7"/>
      <c r="K343" s="7"/>
      <c r="L343" s="7"/>
      <c r="M343" s="7"/>
      <c r="N343" s="7"/>
      <c r="O343" s="7"/>
      <c r="P343" s="7"/>
      <c r="Q343" s="7"/>
      <c r="R343" s="7"/>
      <c r="S343" s="7"/>
      <c r="T343" s="7"/>
      <c r="U343" s="7"/>
      <c r="V343" s="7"/>
      <c r="W343" s="7"/>
    </row>
    <row r="344" spans="1:23" x14ac:dyDescent="0.3">
      <c r="A344" s="5"/>
      <c r="B344" s="7"/>
      <c r="C344" s="7"/>
      <c r="D344" s="7"/>
      <c r="E344" s="7"/>
      <c r="F344" s="7"/>
      <c r="G344" s="7"/>
      <c r="H344" s="7"/>
      <c r="I344" s="7"/>
      <c r="J344" s="7"/>
      <c r="K344" s="7"/>
      <c r="L344" s="7"/>
      <c r="M344" s="7"/>
      <c r="N344" s="7"/>
      <c r="O344" s="7"/>
      <c r="P344" s="7"/>
      <c r="Q344" s="7"/>
      <c r="R344" s="7"/>
      <c r="S344" s="7"/>
      <c r="T344" s="7"/>
      <c r="U344" s="7"/>
      <c r="V344" s="7"/>
      <c r="W344" s="7"/>
    </row>
    <row r="345" spans="1:23" x14ac:dyDescent="0.3">
      <c r="A345" s="5"/>
      <c r="B345" s="7"/>
      <c r="C345" s="7"/>
      <c r="D345" s="7"/>
      <c r="E345" s="7"/>
      <c r="F345" s="7"/>
      <c r="G345" s="7"/>
      <c r="H345" s="7"/>
      <c r="I345" s="7"/>
      <c r="J345" s="7"/>
      <c r="K345" s="7"/>
      <c r="L345" s="7"/>
      <c r="M345" s="7"/>
      <c r="N345" s="7"/>
      <c r="O345" s="7"/>
      <c r="P345" s="7"/>
      <c r="Q345" s="7"/>
      <c r="R345" s="7"/>
      <c r="S345" s="7"/>
      <c r="T345" s="7"/>
      <c r="U345" s="7"/>
      <c r="V345" s="7"/>
      <c r="W345" s="7"/>
    </row>
    <row r="346" spans="1:23" x14ac:dyDescent="0.3">
      <c r="A346" s="5"/>
      <c r="B346" s="7"/>
      <c r="C346" s="7"/>
      <c r="D346" s="7"/>
      <c r="E346" s="7"/>
      <c r="F346" s="7"/>
      <c r="G346" s="7"/>
      <c r="H346" s="7"/>
      <c r="I346" s="7"/>
      <c r="J346" s="7"/>
      <c r="K346" s="7"/>
      <c r="L346" s="7"/>
      <c r="M346" s="7"/>
      <c r="N346" s="7"/>
      <c r="O346" s="7"/>
      <c r="P346" s="7"/>
      <c r="Q346" s="7"/>
      <c r="R346" s="7"/>
      <c r="S346" s="7"/>
      <c r="T346" s="7"/>
      <c r="U346" s="7"/>
      <c r="V346" s="7"/>
      <c r="W346" s="7"/>
    </row>
    <row r="347" spans="1:23" x14ac:dyDescent="0.3">
      <c r="A347" s="5"/>
      <c r="B347" s="7"/>
      <c r="C347" s="7"/>
      <c r="D347" s="7"/>
      <c r="E347" s="7"/>
      <c r="F347" s="7"/>
      <c r="G347" s="7"/>
      <c r="H347" s="7"/>
      <c r="I347" s="7"/>
      <c r="J347" s="7"/>
      <c r="K347" s="7"/>
      <c r="L347" s="7"/>
      <c r="M347" s="7"/>
      <c r="N347" s="7"/>
      <c r="O347" s="7"/>
      <c r="P347" s="7"/>
      <c r="Q347" s="7"/>
      <c r="R347" s="7"/>
      <c r="S347" s="7"/>
      <c r="T347" s="7"/>
      <c r="U347" s="7"/>
      <c r="V347" s="7"/>
      <c r="W347" s="7"/>
    </row>
    <row r="348" spans="1:23" x14ac:dyDescent="0.3">
      <c r="A348" s="5"/>
      <c r="B348" s="7"/>
      <c r="C348" s="7"/>
      <c r="D348" s="7"/>
      <c r="E348" s="7"/>
      <c r="F348" s="7"/>
      <c r="G348" s="7"/>
      <c r="H348" s="7"/>
      <c r="I348" s="7"/>
      <c r="J348" s="7"/>
      <c r="K348" s="7"/>
      <c r="L348" s="7"/>
      <c r="M348" s="7"/>
      <c r="N348" s="7"/>
      <c r="O348" s="7"/>
      <c r="P348" s="7"/>
      <c r="Q348" s="7"/>
      <c r="R348" s="7"/>
      <c r="S348" s="7"/>
      <c r="T348" s="7"/>
      <c r="U348" s="7"/>
      <c r="V348" s="7"/>
      <c r="W348" s="7"/>
    </row>
    <row r="349" spans="1:23" x14ac:dyDescent="0.3">
      <c r="A349" s="5"/>
      <c r="B349" s="7"/>
      <c r="C349" s="7"/>
      <c r="D349" s="7"/>
      <c r="E349" s="7"/>
      <c r="F349" s="7"/>
      <c r="G349" s="7"/>
      <c r="H349" s="7"/>
      <c r="I349" s="7"/>
      <c r="J349" s="7"/>
      <c r="K349" s="7"/>
      <c r="L349" s="7"/>
      <c r="M349" s="7"/>
      <c r="N349" s="7"/>
      <c r="O349" s="7"/>
      <c r="P349" s="7"/>
      <c r="Q349" s="7"/>
      <c r="R349" s="7"/>
      <c r="S349" s="7"/>
      <c r="T349" s="7"/>
      <c r="U349" s="7"/>
      <c r="V349" s="7"/>
      <c r="W349" s="7"/>
    </row>
    <row r="350" spans="1:23" x14ac:dyDescent="0.3">
      <c r="A350" s="5"/>
      <c r="B350" s="7"/>
      <c r="C350" s="7"/>
      <c r="D350" s="7"/>
      <c r="E350" s="7"/>
      <c r="F350" s="7"/>
      <c r="G350" s="7"/>
      <c r="H350" s="7"/>
      <c r="I350" s="7"/>
      <c r="J350" s="7"/>
      <c r="K350" s="7"/>
      <c r="L350" s="7"/>
      <c r="M350" s="7"/>
      <c r="N350" s="7"/>
      <c r="O350" s="7"/>
      <c r="P350" s="7"/>
      <c r="Q350" s="7"/>
      <c r="R350" s="7"/>
      <c r="S350" s="7"/>
      <c r="T350" s="7"/>
      <c r="U350" s="7"/>
      <c r="V350" s="7"/>
      <c r="W350" s="7"/>
    </row>
    <row r="351" spans="1:23" x14ac:dyDescent="0.3">
      <c r="A351" s="5"/>
      <c r="B351" s="7"/>
      <c r="C351" s="7"/>
      <c r="D351" s="7"/>
      <c r="E351" s="7"/>
      <c r="F351" s="7"/>
      <c r="G351" s="7"/>
      <c r="H351" s="7"/>
      <c r="I351" s="7"/>
      <c r="J351" s="7"/>
      <c r="K351" s="7"/>
      <c r="L351" s="7"/>
      <c r="M351" s="7"/>
      <c r="N351" s="7"/>
      <c r="O351" s="7"/>
      <c r="P351" s="7"/>
      <c r="Q351" s="7"/>
      <c r="R351" s="7"/>
      <c r="S351" s="7"/>
      <c r="T351" s="7"/>
      <c r="U351" s="7"/>
      <c r="V351" s="7"/>
      <c r="W351" s="7"/>
    </row>
    <row r="352" spans="1:23" x14ac:dyDescent="0.3">
      <c r="A352" s="5"/>
      <c r="B352" s="7"/>
      <c r="C352" s="7"/>
      <c r="D352" s="7"/>
      <c r="E352" s="7"/>
      <c r="F352" s="7"/>
      <c r="G352" s="7"/>
      <c r="H352" s="7"/>
      <c r="I352" s="7"/>
      <c r="J352" s="7"/>
      <c r="K352" s="7"/>
      <c r="L352" s="7"/>
      <c r="M352" s="7"/>
      <c r="N352" s="7"/>
      <c r="O352" s="7"/>
      <c r="P352" s="7"/>
      <c r="Q352" s="7"/>
      <c r="R352" s="7"/>
      <c r="S352" s="7"/>
      <c r="T352" s="7"/>
      <c r="U352" s="7"/>
      <c r="V352" s="7"/>
      <c r="W352" s="7"/>
    </row>
    <row r="353" spans="1:23" x14ac:dyDescent="0.3">
      <c r="A353" s="5"/>
      <c r="B353" s="7"/>
      <c r="C353" s="7"/>
      <c r="D353" s="7"/>
      <c r="E353" s="7"/>
      <c r="F353" s="7"/>
      <c r="G353" s="7"/>
      <c r="H353" s="7"/>
      <c r="I353" s="7"/>
      <c r="J353" s="7"/>
      <c r="K353" s="7"/>
      <c r="L353" s="7"/>
      <c r="M353" s="7"/>
      <c r="N353" s="7"/>
      <c r="O353" s="7"/>
      <c r="P353" s="7"/>
      <c r="Q353" s="7"/>
      <c r="R353" s="7"/>
      <c r="S353" s="7"/>
      <c r="T353" s="7"/>
      <c r="U353" s="7"/>
      <c r="V353" s="7"/>
      <c r="W353" s="7"/>
    </row>
    <row r="354" spans="1:23" x14ac:dyDescent="0.3">
      <c r="A354" s="5"/>
      <c r="B354" s="7"/>
      <c r="C354" s="7"/>
      <c r="D354" s="7"/>
      <c r="E354" s="7"/>
      <c r="F354" s="7"/>
      <c r="G354" s="7"/>
      <c r="H354" s="7"/>
      <c r="I354" s="7"/>
      <c r="J354" s="7"/>
      <c r="K354" s="7"/>
      <c r="L354" s="7"/>
      <c r="M354" s="7"/>
      <c r="N354" s="7"/>
      <c r="O354" s="7"/>
      <c r="P354" s="7"/>
      <c r="Q354" s="7"/>
      <c r="R354" s="7"/>
      <c r="S354" s="7"/>
      <c r="T354" s="7"/>
      <c r="U354" s="7"/>
      <c r="V354" s="7"/>
      <c r="W354" s="7"/>
    </row>
    <row r="355" spans="1:23" x14ac:dyDescent="0.3">
      <c r="A355" s="5"/>
      <c r="B355" s="7"/>
      <c r="C355" s="7"/>
      <c r="D355" s="7"/>
      <c r="E355" s="7"/>
      <c r="F355" s="7"/>
      <c r="G355" s="7"/>
      <c r="H355" s="7"/>
      <c r="I355" s="7"/>
      <c r="J355" s="7"/>
      <c r="K355" s="7"/>
      <c r="L355" s="7"/>
      <c r="M355" s="7"/>
      <c r="N355" s="7"/>
      <c r="O355" s="7"/>
      <c r="P355" s="7"/>
      <c r="Q355" s="7"/>
      <c r="R355" s="7"/>
      <c r="S355" s="7"/>
      <c r="T355" s="7"/>
      <c r="U355" s="7"/>
      <c r="V355" s="7"/>
      <c r="W355" s="7"/>
    </row>
    <row r="356" spans="1:23" x14ac:dyDescent="0.3">
      <c r="A356" s="5"/>
      <c r="B356" s="7"/>
      <c r="C356" s="7"/>
      <c r="D356" s="7"/>
      <c r="E356" s="7"/>
      <c r="F356" s="7"/>
      <c r="G356" s="7"/>
      <c r="H356" s="7"/>
      <c r="I356" s="7"/>
      <c r="J356" s="7"/>
      <c r="K356" s="7"/>
      <c r="L356" s="7"/>
      <c r="M356" s="7"/>
      <c r="N356" s="7"/>
      <c r="O356" s="7"/>
      <c r="P356" s="7"/>
      <c r="Q356" s="7"/>
      <c r="R356" s="7"/>
      <c r="S356" s="7"/>
      <c r="T356" s="7"/>
      <c r="U356" s="7"/>
      <c r="V356" s="7"/>
      <c r="W356" s="7"/>
    </row>
    <row r="357" spans="1:23" x14ac:dyDescent="0.3">
      <c r="A357" s="5"/>
      <c r="B357" s="7"/>
      <c r="C357" s="7"/>
      <c r="D357" s="7"/>
      <c r="E357" s="7"/>
      <c r="F357" s="7"/>
      <c r="G357" s="7"/>
      <c r="H357" s="7"/>
      <c r="I357" s="7"/>
      <c r="J357" s="7"/>
      <c r="K357" s="7"/>
      <c r="L357" s="7"/>
      <c r="M357" s="7"/>
      <c r="N357" s="7"/>
      <c r="O357" s="7"/>
      <c r="P357" s="7"/>
      <c r="Q357" s="7"/>
      <c r="R357" s="7"/>
      <c r="S357" s="7"/>
      <c r="T357" s="7"/>
      <c r="U357" s="7"/>
      <c r="V357" s="7"/>
      <c r="W357" s="7"/>
    </row>
    <row r="358" spans="1:23" x14ac:dyDescent="0.3">
      <c r="A358" s="5"/>
      <c r="B358" s="7"/>
      <c r="C358" s="7"/>
      <c r="D358" s="7"/>
      <c r="E358" s="7"/>
      <c r="F358" s="7"/>
      <c r="G358" s="7"/>
      <c r="H358" s="7"/>
      <c r="I358" s="7"/>
      <c r="J358" s="7"/>
      <c r="K358" s="7"/>
      <c r="L358" s="7"/>
      <c r="M358" s="7"/>
      <c r="N358" s="7"/>
      <c r="O358" s="7"/>
      <c r="P358" s="7"/>
      <c r="Q358" s="7"/>
      <c r="R358" s="7"/>
      <c r="S358" s="7"/>
      <c r="T358" s="7"/>
      <c r="U358" s="7"/>
      <c r="V358" s="7"/>
      <c r="W358" s="7"/>
    </row>
    <row r="359" spans="1:23" x14ac:dyDescent="0.3">
      <c r="A359" s="5"/>
      <c r="B359" s="7"/>
      <c r="C359" s="7"/>
      <c r="D359" s="7"/>
      <c r="E359" s="7"/>
      <c r="F359" s="7"/>
      <c r="G359" s="7"/>
      <c r="H359" s="7"/>
      <c r="I359" s="7"/>
      <c r="J359" s="7"/>
      <c r="K359" s="7"/>
      <c r="L359" s="7"/>
      <c r="M359" s="7"/>
      <c r="N359" s="7"/>
      <c r="O359" s="7"/>
      <c r="P359" s="7"/>
      <c r="Q359" s="7"/>
      <c r="R359" s="7"/>
      <c r="S359" s="7"/>
      <c r="T359" s="7"/>
      <c r="U359" s="7"/>
      <c r="V359" s="7"/>
      <c r="W359" s="7"/>
    </row>
    <row r="360" spans="1:23" x14ac:dyDescent="0.3">
      <c r="A360" s="5"/>
      <c r="B360" s="7"/>
      <c r="C360" s="7"/>
      <c r="D360" s="7"/>
      <c r="E360" s="7"/>
      <c r="F360" s="7"/>
      <c r="G360" s="7"/>
      <c r="H360" s="7"/>
      <c r="I360" s="7"/>
      <c r="J360" s="7"/>
      <c r="K360" s="7"/>
      <c r="L360" s="7"/>
      <c r="M360" s="7"/>
      <c r="N360" s="7"/>
      <c r="O360" s="7"/>
      <c r="P360" s="7"/>
      <c r="Q360" s="7"/>
      <c r="R360" s="7"/>
      <c r="S360" s="7"/>
      <c r="T360" s="7"/>
      <c r="U360" s="7"/>
      <c r="V360" s="7"/>
      <c r="W360" s="7"/>
    </row>
    <row r="361" spans="1:23" x14ac:dyDescent="0.3">
      <c r="A361" s="5"/>
      <c r="B361" s="7"/>
      <c r="C361" s="7"/>
      <c r="D361" s="7"/>
      <c r="E361" s="7"/>
      <c r="F361" s="7"/>
      <c r="G361" s="7"/>
      <c r="H361" s="7"/>
      <c r="I361" s="7"/>
      <c r="J361" s="7"/>
      <c r="K361" s="7"/>
      <c r="L361" s="7"/>
      <c r="M361" s="7"/>
      <c r="N361" s="7"/>
      <c r="O361" s="7"/>
      <c r="P361" s="7"/>
      <c r="Q361" s="7"/>
      <c r="R361" s="7"/>
      <c r="S361" s="7"/>
      <c r="T361" s="7"/>
      <c r="U361" s="7"/>
      <c r="V361" s="7"/>
      <c r="W361" s="7"/>
    </row>
    <row r="362" spans="1:23" x14ac:dyDescent="0.3">
      <c r="A362" s="5"/>
      <c r="B362" s="7"/>
      <c r="C362" s="7"/>
      <c r="D362" s="7"/>
      <c r="E362" s="7"/>
      <c r="F362" s="7"/>
      <c r="G362" s="7"/>
      <c r="H362" s="7"/>
      <c r="I362" s="7"/>
      <c r="J362" s="7"/>
      <c r="K362" s="7"/>
      <c r="L362" s="7"/>
      <c r="M362" s="7"/>
      <c r="N362" s="7"/>
      <c r="O362" s="7"/>
      <c r="P362" s="7"/>
      <c r="Q362" s="7"/>
      <c r="R362" s="7"/>
      <c r="S362" s="7"/>
      <c r="T362" s="7"/>
      <c r="U362" s="7"/>
      <c r="V362" s="7"/>
      <c r="W362" s="7"/>
    </row>
    <row r="363" spans="1:23" x14ac:dyDescent="0.3">
      <c r="A363" s="5"/>
      <c r="B363" s="7"/>
      <c r="C363" s="7"/>
      <c r="D363" s="7"/>
      <c r="E363" s="7"/>
      <c r="F363" s="7"/>
      <c r="G363" s="7"/>
      <c r="H363" s="7"/>
      <c r="I363" s="7"/>
      <c r="J363" s="7"/>
      <c r="K363" s="7"/>
      <c r="L363" s="7"/>
      <c r="M363" s="7"/>
      <c r="N363" s="7"/>
      <c r="O363" s="7"/>
      <c r="P363" s="7"/>
      <c r="Q363" s="7"/>
      <c r="R363" s="7"/>
      <c r="S363" s="7"/>
      <c r="T363" s="7"/>
      <c r="U363" s="7"/>
      <c r="V363" s="7"/>
      <c r="W363" s="7"/>
    </row>
    <row r="364" spans="1:23" x14ac:dyDescent="0.3">
      <c r="A364" s="5"/>
      <c r="B364" s="7"/>
      <c r="C364" s="7"/>
      <c r="D364" s="7"/>
      <c r="E364" s="7"/>
      <c r="F364" s="7"/>
      <c r="G364" s="7"/>
      <c r="H364" s="7"/>
      <c r="I364" s="7"/>
      <c r="J364" s="7"/>
      <c r="K364" s="7"/>
      <c r="L364" s="7"/>
      <c r="M364" s="7"/>
      <c r="N364" s="7"/>
      <c r="O364" s="7"/>
      <c r="P364" s="7"/>
      <c r="Q364" s="7"/>
      <c r="R364" s="7"/>
      <c r="S364" s="7"/>
      <c r="T364" s="7"/>
      <c r="U364" s="7"/>
      <c r="V364" s="7"/>
      <c r="W364" s="7"/>
    </row>
    <row r="365" spans="1:23" x14ac:dyDescent="0.3">
      <c r="A365" s="5"/>
      <c r="B365" s="7"/>
      <c r="C365" s="7"/>
      <c r="D365" s="7"/>
      <c r="E365" s="7"/>
      <c r="F365" s="7"/>
      <c r="G365" s="7"/>
      <c r="H365" s="7"/>
      <c r="I365" s="7"/>
      <c r="J365" s="7"/>
      <c r="K365" s="7"/>
      <c r="L365" s="7"/>
      <c r="M365" s="7"/>
      <c r="N365" s="7"/>
      <c r="O365" s="7"/>
      <c r="P365" s="7"/>
      <c r="Q365" s="7"/>
      <c r="R365" s="7"/>
      <c r="S365" s="7"/>
      <c r="T365" s="7"/>
      <c r="U365" s="7"/>
      <c r="V365" s="7"/>
      <c r="W365" s="7"/>
    </row>
    <row r="366" spans="1:23" x14ac:dyDescent="0.3">
      <c r="A366" s="5"/>
      <c r="B366" s="7"/>
      <c r="C366" s="7"/>
      <c r="D366" s="7"/>
      <c r="E366" s="7"/>
      <c r="F366" s="7"/>
      <c r="G366" s="7"/>
      <c r="H366" s="7"/>
      <c r="I366" s="7"/>
      <c r="J366" s="7"/>
      <c r="K366" s="7"/>
      <c r="L366" s="7"/>
      <c r="M366" s="7"/>
      <c r="N366" s="7"/>
      <c r="O366" s="7"/>
      <c r="P366" s="7"/>
      <c r="Q366" s="7"/>
      <c r="R366" s="7"/>
      <c r="S366" s="7"/>
      <c r="T366" s="7"/>
      <c r="U366" s="7"/>
      <c r="V366" s="7"/>
      <c r="W366" s="7"/>
    </row>
    <row r="367" spans="1:23" x14ac:dyDescent="0.3">
      <c r="A367" s="5"/>
      <c r="B367" s="7"/>
      <c r="C367" s="7"/>
      <c r="D367" s="7"/>
      <c r="E367" s="7"/>
      <c r="F367" s="7"/>
      <c r="G367" s="7"/>
      <c r="H367" s="7"/>
      <c r="I367" s="7"/>
      <c r="J367" s="7"/>
      <c r="K367" s="7"/>
      <c r="L367" s="7"/>
      <c r="M367" s="7"/>
      <c r="N367" s="7"/>
      <c r="O367" s="7"/>
      <c r="P367" s="7"/>
      <c r="Q367" s="7"/>
      <c r="R367" s="7"/>
      <c r="S367" s="7"/>
      <c r="T367" s="7"/>
      <c r="U367" s="7"/>
      <c r="V367" s="7"/>
      <c r="W367" s="7"/>
    </row>
    <row r="368" spans="1:23" x14ac:dyDescent="0.3">
      <c r="A368" s="5"/>
      <c r="B368" s="7"/>
      <c r="C368" s="7"/>
      <c r="D368" s="7"/>
      <c r="E368" s="7"/>
      <c r="F368" s="7"/>
      <c r="G368" s="7"/>
      <c r="H368" s="7"/>
      <c r="I368" s="7"/>
      <c r="J368" s="7"/>
      <c r="K368" s="7"/>
      <c r="L368" s="7"/>
      <c r="M368" s="7"/>
      <c r="N368" s="7"/>
      <c r="O368" s="7"/>
      <c r="P368" s="7"/>
      <c r="Q368" s="7"/>
      <c r="R368" s="7"/>
      <c r="S368" s="7"/>
      <c r="T368" s="7"/>
      <c r="U368" s="7"/>
      <c r="V368" s="7"/>
      <c r="W368" s="7"/>
    </row>
    <row r="369" spans="1:23" x14ac:dyDescent="0.3">
      <c r="A369" s="5"/>
      <c r="B369" s="7"/>
      <c r="C369" s="7"/>
      <c r="D369" s="7"/>
      <c r="E369" s="7"/>
      <c r="F369" s="7"/>
      <c r="G369" s="7"/>
      <c r="H369" s="7"/>
      <c r="I369" s="7"/>
      <c r="J369" s="7"/>
      <c r="K369" s="7"/>
      <c r="L369" s="7"/>
      <c r="M369" s="7"/>
      <c r="N369" s="7"/>
      <c r="O369" s="7"/>
      <c r="P369" s="7"/>
      <c r="Q369" s="7"/>
      <c r="R369" s="7"/>
      <c r="S369" s="7"/>
      <c r="T369" s="7"/>
      <c r="U369" s="7"/>
      <c r="V369" s="7"/>
      <c r="W369" s="7"/>
    </row>
    <row r="370" spans="1:23" x14ac:dyDescent="0.3">
      <c r="A370" s="5"/>
      <c r="B370" s="7"/>
      <c r="C370" s="7"/>
      <c r="D370" s="7"/>
      <c r="E370" s="7"/>
      <c r="F370" s="7"/>
      <c r="G370" s="7"/>
      <c r="H370" s="7"/>
      <c r="I370" s="7"/>
      <c r="J370" s="7"/>
      <c r="K370" s="7"/>
      <c r="L370" s="7"/>
      <c r="M370" s="7"/>
      <c r="N370" s="7"/>
      <c r="O370" s="7"/>
      <c r="P370" s="7"/>
      <c r="Q370" s="7"/>
      <c r="R370" s="7"/>
      <c r="S370" s="7"/>
      <c r="T370" s="7"/>
      <c r="U370" s="7"/>
      <c r="V370" s="7"/>
      <c r="W370" s="7"/>
    </row>
    <row r="371" spans="1:23" x14ac:dyDescent="0.3">
      <c r="A371" s="5"/>
      <c r="B371" s="7"/>
      <c r="C371" s="7"/>
      <c r="D371" s="7"/>
      <c r="E371" s="7"/>
      <c r="F371" s="7"/>
      <c r="G371" s="7"/>
      <c r="H371" s="7"/>
      <c r="I371" s="7"/>
      <c r="J371" s="7"/>
      <c r="K371" s="7"/>
      <c r="L371" s="7"/>
      <c r="M371" s="7"/>
      <c r="N371" s="7"/>
      <c r="O371" s="7"/>
      <c r="P371" s="7"/>
      <c r="Q371" s="7"/>
      <c r="R371" s="7"/>
      <c r="S371" s="7"/>
      <c r="T371" s="7"/>
      <c r="U371" s="7"/>
      <c r="V371" s="7"/>
      <c r="W371" s="7"/>
    </row>
    <row r="372" spans="1:23" x14ac:dyDescent="0.3">
      <c r="A372" s="5"/>
      <c r="B372" s="7"/>
      <c r="C372" s="7"/>
      <c r="D372" s="7"/>
      <c r="E372" s="7"/>
      <c r="F372" s="7"/>
      <c r="G372" s="7"/>
      <c r="H372" s="7"/>
      <c r="I372" s="7"/>
      <c r="J372" s="7"/>
      <c r="K372" s="7"/>
      <c r="L372" s="7"/>
      <c r="M372" s="7"/>
      <c r="N372" s="7"/>
      <c r="O372" s="7"/>
      <c r="P372" s="7"/>
      <c r="Q372" s="7"/>
      <c r="R372" s="7"/>
      <c r="S372" s="7"/>
      <c r="T372" s="7"/>
      <c r="U372" s="7"/>
      <c r="V372" s="7"/>
      <c r="W372" s="7"/>
    </row>
    <row r="373" spans="1:23" x14ac:dyDescent="0.3">
      <c r="A373" s="5"/>
      <c r="B373" s="7"/>
      <c r="C373" s="7"/>
      <c r="D373" s="7"/>
      <c r="E373" s="7"/>
      <c r="F373" s="7"/>
      <c r="G373" s="7"/>
      <c r="H373" s="7"/>
      <c r="I373" s="7"/>
      <c r="J373" s="7"/>
      <c r="K373" s="7"/>
      <c r="L373" s="7"/>
      <c r="M373" s="7"/>
      <c r="N373" s="7"/>
      <c r="O373" s="7"/>
      <c r="P373" s="7"/>
      <c r="Q373" s="7"/>
      <c r="R373" s="7"/>
      <c r="S373" s="7"/>
      <c r="T373" s="7"/>
      <c r="U373" s="7"/>
      <c r="V373" s="7"/>
      <c r="W373" s="7"/>
    </row>
    <row r="374" spans="1:23" x14ac:dyDescent="0.3">
      <c r="A374" s="5"/>
      <c r="B374" s="7"/>
      <c r="C374" s="7"/>
      <c r="D374" s="7"/>
      <c r="E374" s="7"/>
      <c r="F374" s="7"/>
      <c r="G374" s="7"/>
      <c r="H374" s="7"/>
      <c r="I374" s="7"/>
      <c r="J374" s="7"/>
      <c r="K374" s="7"/>
      <c r="L374" s="7"/>
      <c r="M374" s="7"/>
      <c r="N374" s="7"/>
      <c r="O374" s="7"/>
      <c r="P374" s="7"/>
      <c r="Q374" s="7"/>
      <c r="R374" s="7"/>
      <c r="S374" s="7"/>
      <c r="T374" s="7"/>
      <c r="U374" s="7"/>
      <c r="V374" s="7"/>
      <c r="W374" s="7"/>
    </row>
    <row r="375" spans="1:23" x14ac:dyDescent="0.3">
      <c r="A375" s="5"/>
      <c r="B375" s="7"/>
      <c r="C375" s="7"/>
      <c r="D375" s="7"/>
      <c r="E375" s="7"/>
      <c r="F375" s="7"/>
      <c r="G375" s="7"/>
      <c r="H375" s="7"/>
      <c r="I375" s="7"/>
      <c r="J375" s="7"/>
      <c r="K375" s="7"/>
      <c r="L375" s="7"/>
      <c r="M375" s="7"/>
      <c r="N375" s="7"/>
      <c r="O375" s="7"/>
      <c r="P375" s="7"/>
      <c r="Q375" s="7"/>
      <c r="R375" s="7"/>
      <c r="S375" s="7"/>
      <c r="T375" s="7"/>
      <c r="U375" s="7"/>
      <c r="V375" s="7"/>
      <c r="W375" s="7"/>
    </row>
    <row r="376" spans="1:23" x14ac:dyDescent="0.3">
      <c r="A376" s="5"/>
      <c r="B376" s="7"/>
      <c r="C376" s="7"/>
      <c r="D376" s="7"/>
      <c r="E376" s="7"/>
      <c r="F376" s="7"/>
      <c r="G376" s="7"/>
      <c r="H376" s="7"/>
      <c r="I376" s="7"/>
      <c r="J376" s="7"/>
      <c r="K376" s="7"/>
      <c r="L376" s="7"/>
      <c r="M376" s="7"/>
      <c r="N376" s="7"/>
      <c r="O376" s="7"/>
      <c r="P376" s="7"/>
      <c r="Q376" s="7"/>
      <c r="R376" s="7"/>
      <c r="S376" s="7"/>
      <c r="T376" s="7"/>
      <c r="U376" s="7"/>
      <c r="V376" s="7"/>
      <c r="W376" s="7"/>
    </row>
    <row r="377" spans="1:23" x14ac:dyDescent="0.3">
      <c r="A377" s="5"/>
      <c r="B377" s="7"/>
      <c r="C377" s="7"/>
      <c r="D377" s="7"/>
      <c r="E377" s="7"/>
      <c r="F377" s="7"/>
      <c r="G377" s="7"/>
      <c r="H377" s="7"/>
      <c r="I377" s="7"/>
      <c r="J377" s="7"/>
      <c r="K377" s="7"/>
      <c r="L377" s="7"/>
      <c r="M377" s="7"/>
      <c r="N377" s="7"/>
      <c r="O377" s="7"/>
      <c r="P377" s="7"/>
      <c r="Q377" s="7"/>
      <c r="R377" s="7"/>
      <c r="S377" s="7"/>
      <c r="T377" s="7"/>
      <c r="U377" s="7"/>
      <c r="V377" s="7"/>
      <c r="W377" s="7"/>
    </row>
    <row r="378" spans="1:23" x14ac:dyDescent="0.3">
      <c r="A378" s="5"/>
      <c r="B378" s="7"/>
      <c r="C378" s="7"/>
      <c r="D378" s="7"/>
      <c r="E378" s="7"/>
      <c r="F378" s="7"/>
      <c r="G378" s="7"/>
      <c r="H378" s="7"/>
      <c r="I378" s="7"/>
      <c r="J378" s="7"/>
      <c r="K378" s="7"/>
      <c r="L378" s="7"/>
      <c r="M378" s="7"/>
      <c r="N378" s="7"/>
      <c r="O378" s="7"/>
      <c r="P378" s="7"/>
      <c r="Q378" s="7"/>
      <c r="R378" s="7"/>
      <c r="S378" s="7"/>
      <c r="T378" s="7"/>
      <c r="U378" s="7"/>
      <c r="V378" s="7"/>
      <c r="W378" s="7"/>
    </row>
    <row r="379" spans="1:23" x14ac:dyDescent="0.3">
      <c r="A379" s="5"/>
      <c r="B379" s="7"/>
      <c r="C379" s="7"/>
      <c r="D379" s="7"/>
      <c r="E379" s="7"/>
      <c r="F379" s="7"/>
      <c r="G379" s="7"/>
      <c r="H379" s="7"/>
      <c r="I379" s="7"/>
      <c r="J379" s="7"/>
      <c r="K379" s="7"/>
      <c r="L379" s="7"/>
      <c r="M379" s="7"/>
      <c r="N379" s="7"/>
      <c r="O379" s="7"/>
      <c r="P379" s="7"/>
      <c r="Q379" s="7"/>
      <c r="R379" s="7"/>
      <c r="S379" s="7"/>
      <c r="T379" s="7"/>
      <c r="U379" s="7"/>
      <c r="V379" s="7"/>
      <c r="W379" s="7"/>
    </row>
    <row r="380" spans="1:23" x14ac:dyDescent="0.3">
      <c r="A380" s="5"/>
      <c r="B380" s="7"/>
      <c r="C380" s="7"/>
      <c r="D380" s="7"/>
      <c r="E380" s="7"/>
      <c r="F380" s="7"/>
      <c r="G380" s="7"/>
      <c r="H380" s="7"/>
      <c r="I380" s="7"/>
      <c r="J380" s="7"/>
      <c r="K380" s="7"/>
      <c r="L380" s="7"/>
      <c r="M380" s="7"/>
      <c r="N380" s="7"/>
      <c r="O380" s="7"/>
      <c r="P380" s="7"/>
      <c r="Q380" s="7"/>
      <c r="R380" s="7"/>
      <c r="S380" s="7"/>
      <c r="T380" s="7"/>
      <c r="U380" s="7"/>
      <c r="V380" s="7"/>
      <c r="W380" s="7"/>
    </row>
    <row r="381" spans="1:23" x14ac:dyDescent="0.3">
      <c r="A381" s="5"/>
      <c r="B381" s="7"/>
      <c r="C381" s="7"/>
      <c r="D381" s="7"/>
      <c r="E381" s="7"/>
      <c r="F381" s="7"/>
      <c r="G381" s="7"/>
      <c r="H381" s="7"/>
      <c r="I381" s="7"/>
      <c r="J381" s="7"/>
      <c r="K381" s="7"/>
      <c r="L381" s="7"/>
      <c r="M381" s="7"/>
      <c r="N381" s="7"/>
      <c r="O381" s="7"/>
      <c r="P381" s="7"/>
      <c r="Q381" s="7"/>
      <c r="R381" s="7"/>
      <c r="S381" s="7"/>
      <c r="T381" s="7"/>
      <c r="U381" s="7"/>
      <c r="V381" s="7"/>
      <c r="W381" s="7"/>
    </row>
    <row r="382" spans="1:23" x14ac:dyDescent="0.3">
      <c r="A382" s="5"/>
      <c r="B382" s="7"/>
      <c r="C382" s="7"/>
      <c r="D382" s="7"/>
      <c r="E382" s="7"/>
      <c r="F382" s="7"/>
      <c r="G382" s="7"/>
      <c r="H382" s="7"/>
      <c r="I382" s="7"/>
      <c r="J382" s="7"/>
      <c r="K382" s="7"/>
      <c r="L382" s="7"/>
      <c r="M382" s="7"/>
      <c r="N382" s="7"/>
      <c r="O382" s="7"/>
      <c r="P382" s="7"/>
      <c r="Q382" s="7"/>
      <c r="R382" s="7"/>
      <c r="S382" s="7"/>
      <c r="T382" s="7"/>
      <c r="U382" s="7"/>
      <c r="V382" s="7"/>
      <c r="W382" s="7"/>
    </row>
    <row r="383" spans="1:23" x14ac:dyDescent="0.3">
      <c r="A383" s="5"/>
      <c r="B383" s="7"/>
      <c r="C383" s="7"/>
      <c r="D383" s="7"/>
      <c r="E383" s="7"/>
      <c r="F383" s="7"/>
      <c r="G383" s="7"/>
      <c r="H383" s="7"/>
      <c r="I383" s="7"/>
      <c r="J383" s="7"/>
      <c r="K383" s="7"/>
      <c r="L383" s="7"/>
      <c r="M383" s="7"/>
      <c r="N383" s="7"/>
      <c r="O383" s="7"/>
      <c r="P383" s="7"/>
      <c r="Q383" s="7"/>
      <c r="R383" s="7"/>
      <c r="S383" s="7"/>
      <c r="T383" s="7"/>
      <c r="U383" s="7"/>
      <c r="V383" s="7"/>
      <c r="W383" s="7"/>
    </row>
    <row r="384" spans="1:23" x14ac:dyDescent="0.3">
      <c r="A384" s="5"/>
      <c r="B384" s="7"/>
      <c r="C384" s="7"/>
      <c r="D384" s="7"/>
      <c r="E384" s="7"/>
      <c r="F384" s="7"/>
      <c r="G384" s="7"/>
      <c r="H384" s="7"/>
      <c r="I384" s="7"/>
      <c r="J384" s="7"/>
      <c r="K384" s="7"/>
      <c r="L384" s="7"/>
      <c r="M384" s="7"/>
      <c r="N384" s="7"/>
      <c r="O384" s="7"/>
      <c r="P384" s="7"/>
      <c r="Q384" s="7"/>
      <c r="R384" s="7"/>
      <c r="S384" s="7"/>
      <c r="T384" s="7"/>
      <c r="U384" s="7"/>
      <c r="V384" s="7"/>
      <c r="W384" s="7"/>
    </row>
    <row r="385" spans="1:23" x14ac:dyDescent="0.3">
      <c r="A385" s="5"/>
      <c r="B385" s="7"/>
      <c r="C385" s="7"/>
      <c r="D385" s="7"/>
      <c r="E385" s="7"/>
      <c r="F385" s="7"/>
      <c r="G385" s="7"/>
      <c r="H385" s="7"/>
      <c r="I385" s="7"/>
      <c r="J385" s="7"/>
      <c r="K385" s="7"/>
      <c r="L385" s="7"/>
      <c r="M385" s="7"/>
      <c r="N385" s="7"/>
      <c r="O385" s="7"/>
      <c r="P385" s="7"/>
      <c r="Q385" s="7"/>
      <c r="R385" s="7"/>
      <c r="S385" s="7"/>
      <c r="T385" s="7"/>
      <c r="U385" s="7"/>
      <c r="V385" s="7"/>
      <c r="W385" s="7"/>
    </row>
    <row r="386" spans="1:23" x14ac:dyDescent="0.3">
      <c r="A386" s="5"/>
      <c r="B386" s="7"/>
      <c r="C386" s="7"/>
      <c r="D386" s="7"/>
      <c r="E386" s="7"/>
      <c r="F386" s="7"/>
      <c r="G386" s="7"/>
      <c r="H386" s="7"/>
      <c r="I386" s="7"/>
      <c r="J386" s="7"/>
      <c r="K386" s="7"/>
      <c r="L386" s="7"/>
      <c r="M386" s="7"/>
      <c r="N386" s="7"/>
      <c r="O386" s="7"/>
      <c r="P386" s="7"/>
      <c r="Q386" s="7"/>
      <c r="R386" s="7"/>
      <c r="S386" s="7"/>
      <c r="T386" s="7"/>
      <c r="U386" s="7"/>
      <c r="V386" s="7"/>
      <c r="W386" s="7"/>
    </row>
    <row r="387" spans="1:23" x14ac:dyDescent="0.3">
      <c r="A387" s="5"/>
      <c r="B387" s="7"/>
      <c r="C387" s="7"/>
      <c r="D387" s="7"/>
      <c r="E387" s="7"/>
      <c r="F387" s="7"/>
      <c r="G387" s="7"/>
      <c r="H387" s="7"/>
      <c r="I387" s="7"/>
      <c r="J387" s="7"/>
      <c r="K387" s="7"/>
      <c r="L387" s="7"/>
      <c r="M387" s="7"/>
      <c r="N387" s="7"/>
      <c r="O387" s="7"/>
      <c r="P387" s="7"/>
      <c r="Q387" s="7"/>
      <c r="R387" s="7"/>
      <c r="S387" s="7"/>
      <c r="T387" s="7"/>
      <c r="U387" s="7"/>
      <c r="V387" s="7"/>
      <c r="W387" s="7"/>
    </row>
    <row r="388" spans="1:23" x14ac:dyDescent="0.3">
      <c r="A388" s="5"/>
      <c r="B388" s="7"/>
      <c r="C388" s="7"/>
      <c r="D388" s="7"/>
      <c r="E388" s="7"/>
      <c r="F388" s="7"/>
      <c r="G388" s="7"/>
      <c r="H388" s="7"/>
      <c r="I388" s="7"/>
      <c r="J388" s="7"/>
      <c r="K388" s="7"/>
      <c r="L388" s="7"/>
      <c r="M388" s="7"/>
      <c r="N388" s="7"/>
      <c r="O388" s="7"/>
      <c r="P388" s="7"/>
      <c r="Q388" s="7"/>
      <c r="R388" s="7"/>
      <c r="S388" s="7"/>
      <c r="T388" s="7"/>
      <c r="U388" s="7"/>
      <c r="V388" s="7"/>
      <c r="W388" s="7"/>
    </row>
    <row r="389" spans="1:23" x14ac:dyDescent="0.3">
      <c r="A389" s="5"/>
      <c r="B389" s="7"/>
      <c r="C389" s="7"/>
      <c r="D389" s="7"/>
      <c r="E389" s="7"/>
      <c r="F389" s="7"/>
      <c r="G389" s="7"/>
      <c r="H389" s="7"/>
      <c r="I389" s="7"/>
      <c r="J389" s="7"/>
      <c r="K389" s="7"/>
      <c r="L389" s="7"/>
      <c r="M389" s="7"/>
      <c r="N389" s="7"/>
      <c r="O389" s="7"/>
      <c r="P389" s="7"/>
      <c r="Q389" s="7"/>
      <c r="R389" s="7"/>
      <c r="S389" s="7"/>
      <c r="T389" s="7"/>
      <c r="U389" s="7"/>
      <c r="V389" s="7"/>
      <c r="W389" s="7"/>
    </row>
    <row r="390" spans="1:23" x14ac:dyDescent="0.3">
      <c r="A390" s="5"/>
      <c r="B390" s="7"/>
      <c r="C390" s="7"/>
      <c r="D390" s="7"/>
      <c r="E390" s="7"/>
      <c r="F390" s="7"/>
      <c r="G390" s="7"/>
      <c r="H390" s="7"/>
      <c r="I390" s="7"/>
      <c r="J390" s="7"/>
      <c r="K390" s="7"/>
      <c r="L390" s="7"/>
      <c r="M390" s="7"/>
      <c r="N390" s="7"/>
      <c r="O390" s="7"/>
      <c r="P390" s="7"/>
      <c r="Q390" s="7"/>
      <c r="R390" s="7"/>
      <c r="S390" s="7"/>
      <c r="T390" s="7"/>
      <c r="U390" s="7"/>
      <c r="V390" s="7"/>
      <c r="W390" s="7"/>
    </row>
    <row r="391" spans="1:23" x14ac:dyDescent="0.3">
      <c r="A391" s="5"/>
      <c r="B391" s="7"/>
      <c r="C391" s="7"/>
      <c r="D391" s="7"/>
      <c r="E391" s="7"/>
      <c r="F391" s="7"/>
      <c r="G391" s="7"/>
      <c r="H391" s="7"/>
      <c r="I391" s="7"/>
      <c r="J391" s="7"/>
      <c r="K391" s="7"/>
      <c r="L391" s="7"/>
      <c r="M391" s="7"/>
      <c r="N391" s="7"/>
      <c r="O391" s="7"/>
      <c r="P391" s="7"/>
      <c r="Q391" s="7"/>
      <c r="R391" s="7"/>
      <c r="S391" s="7"/>
      <c r="T391" s="7"/>
      <c r="U391" s="7"/>
      <c r="V391" s="7"/>
      <c r="W391" s="7"/>
    </row>
    <row r="392" spans="1:23" x14ac:dyDescent="0.3">
      <c r="A392" s="5"/>
      <c r="B392" s="7"/>
      <c r="C392" s="7"/>
      <c r="D392" s="7"/>
      <c r="E392" s="7"/>
      <c r="F392" s="7"/>
      <c r="G392" s="7"/>
      <c r="H392" s="7"/>
      <c r="I392" s="7"/>
      <c r="J392" s="7"/>
      <c r="K392" s="7"/>
      <c r="L392" s="7"/>
      <c r="M392" s="7"/>
      <c r="N392" s="7"/>
      <c r="O392" s="7"/>
      <c r="P392" s="7"/>
      <c r="Q392" s="7"/>
      <c r="R392" s="7"/>
      <c r="S392" s="7"/>
      <c r="T392" s="7"/>
      <c r="U392" s="7"/>
      <c r="V392" s="7"/>
      <c r="W392" s="7"/>
    </row>
    <row r="393" spans="1:23" x14ac:dyDescent="0.3">
      <c r="A393" s="5"/>
      <c r="B393" s="7"/>
      <c r="C393" s="7"/>
      <c r="D393" s="7"/>
      <c r="E393" s="7"/>
      <c r="F393" s="7"/>
      <c r="G393" s="7"/>
      <c r="H393" s="7"/>
      <c r="I393" s="7"/>
      <c r="J393" s="7"/>
      <c r="K393" s="7"/>
      <c r="L393" s="7"/>
      <c r="M393" s="7"/>
      <c r="N393" s="7"/>
      <c r="O393" s="7"/>
      <c r="P393" s="7"/>
      <c r="Q393" s="7"/>
      <c r="R393" s="7"/>
      <c r="S393" s="7"/>
      <c r="T393" s="7"/>
      <c r="U393" s="7"/>
      <c r="V393" s="7"/>
      <c r="W393" s="7"/>
    </row>
    <row r="394" spans="1:23" x14ac:dyDescent="0.3">
      <c r="A394" s="5"/>
      <c r="B394" s="7"/>
      <c r="C394" s="7"/>
      <c r="D394" s="7"/>
      <c r="E394" s="7"/>
      <c r="F394" s="7"/>
      <c r="G394" s="7"/>
      <c r="H394" s="7"/>
      <c r="I394" s="7"/>
      <c r="J394" s="7"/>
      <c r="K394" s="7"/>
      <c r="L394" s="7"/>
      <c r="M394" s="7"/>
      <c r="N394" s="7"/>
      <c r="O394" s="7"/>
      <c r="P394" s="7"/>
      <c r="Q394" s="7"/>
      <c r="R394" s="7"/>
      <c r="S394" s="7"/>
      <c r="T394" s="7"/>
      <c r="U394" s="7"/>
      <c r="V394" s="7"/>
      <c r="W394" s="7"/>
    </row>
    <row r="395" spans="1:23" x14ac:dyDescent="0.3">
      <c r="A395" s="5"/>
      <c r="B395" s="7"/>
      <c r="C395" s="7"/>
      <c r="D395" s="7"/>
      <c r="E395" s="7"/>
      <c r="F395" s="7"/>
      <c r="G395" s="7"/>
      <c r="H395" s="7"/>
      <c r="I395" s="7"/>
      <c r="J395" s="7"/>
      <c r="K395" s="7"/>
      <c r="L395" s="7"/>
      <c r="M395" s="7"/>
      <c r="N395" s="7"/>
      <c r="O395" s="7"/>
      <c r="P395" s="7"/>
      <c r="Q395" s="7"/>
      <c r="R395" s="7"/>
      <c r="S395" s="7"/>
      <c r="T395" s="7"/>
      <c r="U395" s="7"/>
      <c r="V395" s="7"/>
      <c r="W395" s="7"/>
    </row>
    <row r="396" spans="1:23" x14ac:dyDescent="0.3">
      <c r="A396" s="5"/>
      <c r="B396" s="7"/>
      <c r="C396" s="7"/>
      <c r="D396" s="7"/>
      <c r="E396" s="7"/>
      <c r="F396" s="7"/>
      <c r="G396" s="7"/>
      <c r="H396" s="7"/>
      <c r="I396" s="7"/>
      <c r="J396" s="7"/>
      <c r="K396" s="7"/>
      <c r="L396" s="7"/>
      <c r="M396" s="7"/>
      <c r="N396" s="7"/>
      <c r="O396" s="7"/>
      <c r="P396" s="7"/>
      <c r="Q396" s="7"/>
      <c r="R396" s="7"/>
      <c r="S396" s="7"/>
      <c r="T396" s="7"/>
      <c r="U396" s="7"/>
      <c r="V396" s="7"/>
      <c r="W396" s="7"/>
    </row>
    <row r="397" spans="1:23" x14ac:dyDescent="0.3">
      <c r="A397" s="5"/>
      <c r="B397" s="7"/>
      <c r="C397" s="7"/>
      <c r="D397" s="7"/>
      <c r="E397" s="7"/>
      <c r="F397" s="7"/>
      <c r="G397" s="7"/>
      <c r="H397" s="7"/>
      <c r="I397" s="7"/>
      <c r="J397" s="7"/>
      <c r="K397" s="7"/>
      <c r="L397" s="7"/>
      <c r="M397" s="7"/>
      <c r="N397" s="7"/>
      <c r="O397" s="7"/>
      <c r="P397" s="7"/>
      <c r="Q397" s="7"/>
      <c r="R397" s="7"/>
      <c r="S397" s="7"/>
      <c r="T397" s="7"/>
      <c r="U397" s="7"/>
      <c r="V397" s="7"/>
      <c r="W397" s="7"/>
    </row>
    <row r="398" spans="1:23" x14ac:dyDescent="0.3">
      <c r="A398" s="5"/>
      <c r="B398" s="7"/>
      <c r="C398" s="7"/>
      <c r="D398" s="7"/>
      <c r="E398" s="7"/>
      <c r="F398" s="7"/>
      <c r="G398" s="7"/>
      <c r="H398" s="7"/>
      <c r="I398" s="7"/>
      <c r="J398" s="7"/>
      <c r="K398" s="7"/>
      <c r="L398" s="7"/>
      <c r="M398" s="7"/>
      <c r="N398" s="7"/>
      <c r="O398" s="7"/>
      <c r="P398" s="7"/>
      <c r="Q398" s="7"/>
      <c r="R398" s="7"/>
      <c r="S398" s="7"/>
      <c r="T398" s="7"/>
      <c r="U398" s="7"/>
      <c r="V398" s="7"/>
      <c r="W398" s="7"/>
    </row>
    <row r="399" spans="1:23" x14ac:dyDescent="0.3">
      <c r="A399" s="5"/>
      <c r="B399" s="7"/>
      <c r="C399" s="7"/>
      <c r="D399" s="7"/>
      <c r="E399" s="7"/>
      <c r="F399" s="7"/>
      <c r="G399" s="7"/>
      <c r="H399" s="7"/>
      <c r="I399" s="7"/>
      <c r="J399" s="7"/>
      <c r="K399" s="7"/>
      <c r="L399" s="7"/>
      <c r="M399" s="7"/>
      <c r="N399" s="7"/>
      <c r="O399" s="7"/>
      <c r="P399" s="7"/>
      <c r="Q399" s="7"/>
      <c r="R399" s="7"/>
      <c r="S399" s="7"/>
      <c r="T399" s="7"/>
      <c r="U399" s="7"/>
      <c r="V399" s="7"/>
      <c r="W399" s="7"/>
    </row>
    <row r="400" spans="1:23" x14ac:dyDescent="0.3">
      <c r="A400" s="5"/>
      <c r="B400" s="7"/>
      <c r="C400" s="7"/>
      <c r="D400" s="7"/>
      <c r="E400" s="7"/>
      <c r="F400" s="7"/>
      <c r="G400" s="7"/>
      <c r="H400" s="7"/>
      <c r="I400" s="7"/>
      <c r="J400" s="7"/>
      <c r="K400" s="7"/>
      <c r="L400" s="7"/>
      <c r="M400" s="7"/>
      <c r="N400" s="7"/>
      <c r="O400" s="7"/>
      <c r="P400" s="7"/>
      <c r="Q400" s="7"/>
      <c r="R400" s="7"/>
      <c r="S400" s="7"/>
      <c r="T400" s="7"/>
      <c r="U400" s="7"/>
      <c r="V400" s="7"/>
      <c r="W400" s="7"/>
    </row>
    <row r="401" spans="1:23" x14ac:dyDescent="0.3">
      <c r="A401" s="5"/>
      <c r="B401" s="7"/>
      <c r="C401" s="7"/>
      <c r="D401" s="7"/>
      <c r="E401" s="7"/>
      <c r="F401" s="7"/>
      <c r="G401" s="7"/>
      <c r="H401" s="7"/>
      <c r="I401" s="7"/>
      <c r="J401" s="7"/>
      <c r="K401" s="7"/>
      <c r="L401" s="7"/>
      <c r="M401" s="7"/>
      <c r="N401" s="7"/>
      <c r="O401" s="7"/>
      <c r="P401" s="7"/>
      <c r="Q401" s="7"/>
      <c r="R401" s="7"/>
      <c r="S401" s="7"/>
      <c r="T401" s="7"/>
      <c r="U401" s="7"/>
      <c r="V401" s="7"/>
      <c r="W401" s="7"/>
    </row>
    <row r="402" spans="1:23" x14ac:dyDescent="0.3">
      <c r="A402" s="5"/>
      <c r="B402" s="7"/>
      <c r="C402" s="7"/>
      <c r="D402" s="7"/>
      <c r="E402" s="7"/>
      <c r="F402" s="7"/>
      <c r="G402" s="7"/>
      <c r="H402" s="7"/>
      <c r="I402" s="7"/>
      <c r="J402" s="7"/>
      <c r="K402" s="7"/>
      <c r="L402" s="7"/>
      <c r="M402" s="7"/>
      <c r="N402" s="7"/>
      <c r="O402" s="7"/>
      <c r="P402" s="7"/>
      <c r="Q402" s="7"/>
      <c r="R402" s="7"/>
      <c r="S402" s="7"/>
      <c r="T402" s="7"/>
      <c r="U402" s="7"/>
      <c r="V402" s="7"/>
      <c r="W402" s="7"/>
    </row>
    <row r="403" spans="1:23" x14ac:dyDescent="0.3">
      <c r="A403" s="5"/>
      <c r="B403" s="7"/>
      <c r="C403" s="7"/>
      <c r="D403" s="7"/>
      <c r="E403" s="7"/>
      <c r="F403" s="7"/>
      <c r="G403" s="7"/>
      <c r="H403" s="7"/>
      <c r="I403" s="7"/>
      <c r="J403" s="7"/>
      <c r="K403" s="7"/>
      <c r="L403" s="7"/>
      <c r="M403" s="7"/>
      <c r="N403" s="7"/>
      <c r="O403" s="7"/>
      <c r="P403" s="7"/>
      <c r="Q403" s="7"/>
      <c r="R403" s="7"/>
      <c r="S403" s="7"/>
      <c r="T403" s="7"/>
      <c r="U403" s="7"/>
      <c r="V403" s="7"/>
      <c r="W403" s="7"/>
    </row>
    <row r="404" spans="1:23" x14ac:dyDescent="0.3">
      <c r="A404" s="5"/>
      <c r="B404" s="7"/>
      <c r="C404" s="7"/>
      <c r="D404" s="7"/>
      <c r="E404" s="7"/>
      <c r="F404" s="7"/>
      <c r="G404" s="7"/>
      <c r="H404" s="7"/>
      <c r="I404" s="7"/>
      <c r="J404" s="7"/>
      <c r="K404" s="7"/>
      <c r="L404" s="7"/>
      <c r="M404" s="7"/>
      <c r="N404" s="7"/>
      <c r="O404" s="7"/>
      <c r="P404" s="7"/>
      <c r="Q404" s="7"/>
      <c r="R404" s="7"/>
      <c r="S404" s="7"/>
      <c r="T404" s="7"/>
      <c r="U404" s="7"/>
      <c r="V404" s="7"/>
      <c r="W404" s="7"/>
    </row>
    <row r="405" spans="1:23" x14ac:dyDescent="0.3">
      <c r="A405" s="5"/>
      <c r="B405" s="7"/>
      <c r="C405" s="7"/>
      <c r="D405" s="7"/>
      <c r="E405" s="7"/>
      <c r="F405" s="7"/>
      <c r="G405" s="7"/>
      <c r="H405" s="7"/>
      <c r="I405" s="7"/>
      <c r="J405" s="7"/>
      <c r="K405" s="7"/>
      <c r="L405" s="7"/>
      <c r="M405" s="7"/>
      <c r="N405" s="7"/>
      <c r="O405" s="7"/>
      <c r="P405" s="7"/>
      <c r="Q405" s="7"/>
      <c r="R405" s="7"/>
      <c r="S405" s="7"/>
      <c r="T405" s="7"/>
      <c r="U405" s="7"/>
      <c r="V405" s="7"/>
      <c r="W405" s="7"/>
    </row>
    <row r="406" spans="1:23" x14ac:dyDescent="0.3">
      <c r="A406" s="5"/>
      <c r="B406" s="7"/>
      <c r="C406" s="7"/>
      <c r="D406" s="7"/>
      <c r="E406" s="7"/>
      <c r="F406" s="7"/>
      <c r="G406" s="7"/>
      <c r="H406" s="7"/>
      <c r="I406" s="7"/>
      <c r="J406" s="7"/>
      <c r="K406" s="7"/>
      <c r="L406" s="7"/>
      <c r="M406" s="7"/>
      <c r="N406" s="7"/>
      <c r="O406" s="7"/>
      <c r="P406" s="7"/>
      <c r="Q406" s="7"/>
      <c r="R406" s="7"/>
      <c r="S406" s="7"/>
      <c r="T406" s="7"/>
      <c r="U406" s="7"/>
      <c r="V406" s="7"/>
      <c r="W406" s="7"/>
    </row>
    <row r="407" spans="1:23" x14ac:dyDescent="0.3">
      <c r="A407" s="5"/>
      <c r="B407" s="7"/>
      <c r="C407" s="7"/>
      <c r="D407" s="7"/>
      <c r="E407" s="7"/>
      <c r="F407" s="7"/>
      <c r="G407" s="7"/>
      <c r="H407" s="7"/>
      <c r="I407" s="7"/>
      <c r="J407" s="7"/>
      <c r="K407" s="7"/>
      <c r="L407" s="7"/>
      <c r="M407" s="7"/>
      <c r="N407" s="7"/>
      <c r="O407" s="7"/>
      <c r="P407" s="7"/>
      <c r="Q407" s="7"/>
      <c r="R407" s="7"/>
      <c r="S407" s="7"/>
      <c r="T407" s="7"/>
      <c r="U407" s="7"/>
      <c r="V407" s="7"/>
      <c r="W407" s="7"/>
    </row>
    <row r="408" spans="1:23" x14ac:dyDescent="0.3">
      <c r="A408" s="5"/>
      <c r="B408" s="7"/>
      <c r="C408" s="7"/>
      <c r="D408" s="7"/>
      <c r="E408" s="7"/>
      <c r="F408" s="7"/>
      <c r="G408" s="7"/>
      <c r="H408" s="7"/>
      <c r="I408" s="7"/>
      <c r="J408" s="7"/>
      <c r="K408" s="7"/>
      <c r="L408" s="7"/>
      <c r="M408" s="7"/>
      <c r="N408" s="7"/>
      <c r="O408" s="7"/>
      <c r="P408" s="7"/>
      <c r="Q408" s="7"/>
      <c r="R408" s="7"/>
      <c r="S408" s="7"/>
      <c r="T408" s="7"/>
      <c r="U408" s="7"/>
      <c r="V408" s="7"/>
      <c r="W408" s="7"/>
    </row>
    <row r="409" spans="1:23" x14ac:dyDescent="0.3">
      <c r="A409" s="5"/>
      <c r="B409" s="7"/>
      <c r="C409" s="7"/>
      <c r="D409" s="7"/>
      <c r="E409" s="7"/>
      <c r="F409" s="7"/>
      <c r="G409" s="7"/>
      <c r="H409" s="7"/>
      <c r="I409" s="7"/>
      <c r="J409" s="7"/>
      <c r="K409" s="7"/>
      <c r="L409" s="7"/>
      <c r="M409" s="7"/>
      <c r="N409" s="7"/>
      <c r="O409" s="7"/>
      <c r="P409" s="7"/>
      <c r="Q409" s="7"/>
      <c r="R409" s="7"/>
      <c r="S409" s="7"/>
      <c r="T409" s="7"/>
      <c r="U409" s="7"/>
      <c r="V409" s="7"/>
      <c r="W409" s="7"/>
    </row>
    <row r="410" spans="1:23" x14ac:dyDescent="0.3">
      <c r="A410" s="5"/>
      <c r="B410" s="7"/>
      <c r="C410" s="7"/>
      <c r="D410" s="7"/>
      <c r="E410" s="7"/>
      <c r="F410" s="7"/>
      <c r="G410" s="7"/>
      <c r="H410" s="7"/>
      <c r="I410" s="7"/>
      <c r="J410" s="7"/>
      <c r="K410" s="7"/>
      <c r="L410" s="7"/>
      <c r="M410" s="7"/>
      <c r="N410" s="7"/>
      <c r="O410" s="7"/>
      <c r="P410" s="7"/>
      <c r="Q410" s="7"/>
      <c r="R410" s="7"/>
      <c r="S410" s="7"/>
      <c r="T410" s="7"/>
      <c r="U410" s="7"/>
      <c r="V410" s="7"/>
      <c r="W410" s="7"/>
    </row>
    <row r="411" spans="1:23" x14ac:dyDescent="0.3">
      <c r="A411" s="5"/>
      <c r="B411" s="7"/>
      <c r="C411" s="7"/>
      <c r="D411" s="7"/>
      <c r="E411" s="7"/>
      <c r="F411" s="7"/>
      <c r="G411" s="7"/>
      <c r="H411" s="7"/>
      <c r="I411" s="7"/>
      <c r="J411" s="7"/>
      <c r="K411" s="7"/>
      <c r="L411" s="7"/>
      <c r="M411" s="7"/>
      <c r="N411" s="7"/>
      <c r="O411" s="7"/>
      <c r="P411" s="7"/>
      <c r="Q411" s="7"/>
      <c r="R411" s="7"/>
      <c r="S411" s="7"/>
      <c r="T411" s="7"/>
      <c r="U411" s="7"/>
      <c r="V411" s="7"/>
      <c r="W411" s="7"/>
    </row>
    <row r="412" spans="1:23" x14ac:dyDescent="0.3">
      <c r="A412" s="5"/>
      <c r="B412" s="7"/>
      <c r="C412" s="7"/>
      <c r="D412" s="7"/>
      <c r="E412" s="7"/>
      <c r="F412" s="7"/>
      <c r="G412" s="7"/>
      <c r="H412" s="7"/>
      <c r="I412" s="7"/>
      <c r="J412" s="7"/>
      <c r="K412" s="7"/>
      <c r="L412" s="7"/>
      <c r="M412" s="7"/>
      <c r="N412" s="7"/>
      <c r="O412" s="7"/>
      <c r="P412" s="7"/>
      <c r="Q412" s="7"/>
      <c r="R412" s="7"/>
      <c r="S412" s="7"/>
      <c r="T412" s="7"/>
      <c r="U412" s="7"/>
      <c r="V412" s="7"/>
      <c r="W412" s="7"/>
    </row>
    <row r="413" spans="1:23" x14ac:dyDescent="0.3">
      <c r="A413" s="5"/>
      <c r="B413" s="7"/>
      <c r="C413" s="7"/>
      <c r="D413" s="7"/>
      <c r="E413" s="7"/>
      <c r="F413" s="7"/>
      <c r="G413" s="7"/>
      <c r="H413" s="7"/>
      <c r="I413" s="7"/>
      <c r="J413" s="7"/>
      <c r="K413" s="7"/>
      <c r="L413" s="7"/>
      <c r="M413" s="7"/>
      <c r="N413" s="7"/>
      <c r="O413" s="7"/>
      <c r="P413" s="7"/>
      <c r="Q413" s="7"/>
      <c r="R413" s="7"/>
      <c r="S413" s="7"/>
      <c r="T413" s="7"/>
      <c r="U413" s="7"/>
      <c r="V413" s="7"/>
      <c r="W413" s="7"/>
    </row>
    <row r="414" spans="1:23" x14ac:dyDescent="0.3">
      <c r="A414" s="5"/>
      <c r="B414" s="7"/>
      <c r="C414" s="7"/>
      <c r="D414" s="7"/>
      <c r="E414" s="7"/>
      <c r="F414" s="7"/>
      <c r="G414" s="7"/>
      <c r="H414" s="7"/>
      <c r="I414" s="7"/>
      <c r="J414" s="7"/>
      <c r="K414" s="7"/>
      <c r="L414" s="7"/>
      <c r="M414" s="7"/>
      <c r="N414" s="7"/>
      <c r="O414" s="7"/>
      <c r="P414" s="7"/>
      <c r="Q414" s="7"/>
      <c r="R414" s="7"/>
      <c r="S414" s="7"/>
      <c r="T414" s="7"/>
      <c r="U414" s="7"/>
      <c r="V414" s="7"/>
      <c r="W414" s="7"/>
    </row>
    <row r="415" spans="1:23" x14ac:dyDescent="0.3">
      <c r="A415" s="5"/>
      <c r="B415" s="7"/>
      <c r="C415" s="7"/>
      <c r="D415" s="7"/>
      <c r="E415" s="7"/>
      <c r="F415" s="7"/>
      <c r="G415" s="7"/>
      <c r="H415" s="7"/>
      <c r="I415" s="7"/>
      <c r="J415" s="7"/>
      <c r="K415" s="7"/>
      <c r="L415" s="7"/>
      <c r="M415" s="7"/>
      <c r="N415" s="7"/>
      <c r="O415" s="7"/>
      <c r="P415" s="7"/>
      <c r="Q415" s="7"/>
      <c r="R415" s="7"/>
      <c r="S415" s="7"/>
      <c r="T415" s="7"/>
      <c r="U415" s="7"/>
      <c r="V415" s="7"/>
      <c r="W415" s="7"/>
    </row>
    <row r="416" spans="1:23" x14ac:dyDescent="0.3">
      <c r="A416" s="5"/>
      <c r="B416" s="7"/>
      <c r="C416" s="7"/>
      <c r="D416" s="7"/>
      <c r="E416" s="7"/>
      <c r="F416" s="7"/>
      <c r="G416" s="7"/>
      <c r="H416" s="7"/>
      <c r="I416" s="7"/>
      <c r="J416" s="7"/>
      <c r="K416" s="7"/>
      <c r="L416" s="7"/>
      <c r="M416" s="7"/>
      <c r="N416" s="7"/>
      <c r="O416" s="7"/>
      <c r="P416" s="7"/>
      <c r="Q416" s="7"/>
      <c r="R416" s="7"/>
      <c r="S416" s="7"/>
      <c r="T416" s="7"/>
      <c r="U416" s="7"/>
      <c r="V416" s="7"/>
      <c r="W416" s="7"/>
    </row>
    <row r="417" spans="1:23" x14ac:dyDescent="0.3">
      <c r="A417" s="5"/>
      <c r="B417" s="7"/>
      <c r="C417" s="7"/>
      <c r="D417" s="7"/>
      <c r="E417" s="7"/>
      <c r="F417" s="7"/>
      <c r="G417" s="7"/>
      <c r="H417" s="7"/>
      <c r="I417" s="7"/>
      <c r="J417" s="7"/>
      <c r="K417" s="7"/>
      <c r="L417" s="7"/>
      <c r="M417" s="7"/>
      <c r="N417" s="7"/>
      <c r="O417" s="7"/>
      <c r="P417" s="7"/>
      <c r="Q417" s="7"/>
      <c r="R417" s="7"/>
      <c r="S417" s="7"/>
      <c r="T417" s="7"/>
      <c r="U417" s="7"/>
      <c r="V417" s="7"/>
      <c r="W417" s="7"/>
    </row>
    <row r="418" spans="1:23" x14ac:dyDescent="0.3">
      <c r="A418" s="5"/>
      <c r="B418" s="7"/>
      <c r="C418" s="7"/>
      <c r="D418" s="7"/>
      <c r="E418" s="7"/>
      <c r="F418" s="7"/>
      <c r="G418" s="7"/>
      <c r="H418" s="7"/>
      <c r="I418" s="7"/>
      <c r="J418" s="7"/>
      <c r="K418" s="7"/>
      <c r="L418" s="7"/>
      <c r="M418" s="7"/>
      <c r="N418" s="7"/>
      <c r="O418" s="7"/>
      <c r="P418" s="7"/>
      <c r="Q418" s="7"/>
      <c r="R418" s="7"/>
      <c r="S418" s="7"/>
      <c r="T418" s="7"/>
      <c r="U418" s="7"/>
      <c r="V418" s="7"/>
      <c r="W418" s="7"/>
    </row>
    <row r="419" spans="1:23" x14ac:dyDescent="0.3">
      <c r="A419" s="5"/>
      <c r="B419" s="7"/>
      <c r="C419" s="7"/>
      <c r="D419" s="7"/>
      <c r="E419" s="7"/>
      <c r="F419" s="7"/>
      <c r="G419" s="7"/>
      <c r="H419" s="7"/>
      <c r="I419" s="7"/>
      <c r="J419" s="7"/>
      <c r="K419" s="7"/>
      <c r="L419" s="7"/>
      <c r="M419" s="7"/>
      <c r="N419" s="7"/>
      <c r="O419" s="7"/>
      <c r="P419" s="7"/>
      <c r="Q419" s="7"/>
      <c r="R419" s="7"/>
      <c r="S419" s="7"/>
      <c r="T419" s="7"/>
      <c r="U419" s="7"/>
      <c r="V419" s="7"/>
      <c r="W419" s="7"/>
    </row>
    <row r="420" spans="1:23" x14ac:dyDescent="0.3">
      <c r="A420" s="5"/>
      <c r="B420" s="7"/>
      <c r="C420" s="7"/>
      <c r="D420" s="7"/>
      <c r="E420" s="7"/>
      <c r="F420" s="7"/>
      <c r="G420" s="7"/>
      <c r="H420" s="7"/>
      <c r="I420" s="7"/>
      <c r="J420" s="7"/>
      <c r="K420" s="7"/>
      <c r="L420" s="7"/>
      <c r="M420" s="7"/>
      <c r="N420" s="7"/>
      <c r="O420" s="7"/>
      <c r="P420" s="7"/>
      <c r="Q420" s="7"/>
      <c r="R420" s="7"/>
      <c r="S420" s="7"/>
      <c r="T420" s="7"/>
      <c r="U420" s="7"/>
      <c r="V420" s="7"/>
      <c r="W420" s="7"/>
    </row>
    <row r="421" spans="1:23" x14ac:dyDescent="0.3">
      <c r="A421" s="5"/>
      <c r="B421" s="7"/>
      <c r="C421" s="7"/>
      <c r="D421" s="7"/>
      <c r="E421" s="7"/>
      <c r="F421" s="7"/>
      <c r="G421" s="7"/>
      <c r="H421" s="7"/>
      <c r="I421" s="7"/>
      <c r="J421" s="7"/>
      <c r="K421" s="7"/>
      <c r="L421" s="7"/>
      <c r="M421" s="7"/>
      <c r="N421" s="7"/>
      <c r="O421" s="7"/>
      <c r="P421" s="7"/>
      <c r="Q421" s="7"/>
      <c r="R421" s="7"/>
      <c r="S421" s="7"/>
      <c r="T421" s="7"/>
      <c r="U421" s="7"/>
      <c r="V421" s="7"/>
      <c r="W421" s="7"/>
    </row>
    <row r="422" spans="1:23" x14ac:dyDescent="0.3">
      <c r="A422" s="5"/>
      <c r="B422" s="7"/>
      <c r="C422" s="7"/>
      <c r="D422" s="7"/>
      <c r="E422" s="7"/>
      <c r="F422" s="7"/>
      <c r="G422" s="7"/>
      <c r="H422" s="7"/>
      <c r="I422" s="7"/>
      <c r="J422" s="7"/>
      <c r="K422" s="7"/>
      <c r="L422" s="7"/>
      <c r="M422" s="7"/>
      <c r="N422" s="7"/>
      <c r="O422" s="7"/>
      <c r="P422" s="7"/>
      <c r="Q422" s="7"/>
      <c r="R422" s="7"/>
      <c r="S422" s="7"/>
      <c r="T422" s="7"/>
      <c r="U422" s="7"/>
      <c r="V422" s="7"/>
      <c r="W422" s="7"/>
    </row>
    <row r="423" spans="1:23" x14ac:dyDescent="0.3">
      <c r="A423" s="5"/>
      <c r="B423" s="7"/>
      <c r="C423" s="7"/>
      <c r="D423" s="7"/>
      <c r="E423" s="7"/>
      <c r="F423" s="7"/>
      <c r="G423" s="7"/>
      <c r="H423" s="7"/>
      <c r="I423" s="7"/>
      <c r="J423" s="7"/>
      <c r="K423" s="7"/>
      <c r="L423" s="7"/>
      <c r="M423" s="7"/>
      <c r="N423" s="7"/>
      <c r="O423" s="7"/>
      <c r="P423" s="7"/>
      <c r="Q423" s="7"/>
      <c r="R423" s="7"/>
      <c r="S423" s="7"/>
      <c r="T423" s="7"/>
      <c r="U423" s="7"/>
      <c r="V423" s="7"/>
      <c r="W423" s="7"/>
    </row>
    <row r="424" spans="1:23" x14ac:dyDescent="0.3">
      <c r="A424" s="5"/>
      <c r="B424" s="7"/>
      <c r="C424" s="7"/>
      <c r="D424" s="7"/>
      <c r="E424" s="7"/>
      <c r="F424" s="7"/>
      <c r="G424" s="7"/>
      <c r="H424" s="7"/>
      <c r="I424" s="7"/>
      <c r="J424" s="7"/>
      <c r="K424" s="7"/>
      <c r="L424" s="7"/>
      <c r="M424" s="7"/>
      <c r="N424" s="7"/>
      <c r="O424" s="7"/>
      <c r="P424" s="7"/>
      <c r="Q424" s="7"/>
      <c r="R424" s="7"/>
      <c r="S424" s="7"/>
      <c r="T424" s="7"/>
      <c r="U424" s="7"/>
      <c r="V424" s="7"/>
      <c r="W424" s="7"/>
    </row>
    <row r="425" spans="1:23" x14ac:dyDescent="0.3">
      <c r="A425" s="5"/>
      <c r="B425" s="7"/>
      <c r="C425" s="7"/>
      <c r="D425" s="7"/>
      <c r="E425" s="7"/>
      <c r="F425" s="7"/>
      <c r="G425" s="7"/>
      <c r="H425" s="7"/>
      <c r="I425" s="7"/>
      <c r="J425" s="7"/>
      <c r="K425" s="7"/>
      <c r="L425" s="7"/>
      <c r="M425" s="7"/>
      <c r="N425" s="7"/>
      <c r="O425" s="7"/>
      <c r="P425" s="7"/>
      <c r="Q425" s="7"/>
      <c r="R425" s="7"/>
      <c r="S425" s="7"/>
      <c r="T425" s="7"/>
      <c r="U425" s="7"/>
      <c r="V425" s="7"/>
      <c r="W425" s="7"/>
    </row>
    <row r="426" spans="1:23" x14ac:dyDescent="0.3">
      <c r="A426" s="5"/>
      <c r="B426" s="7"/>
      <c r="C426" s="7"/>
      <c r="D426" s="7"/>
      <c r="E426" s="7"/>
      <c r="F426" s="7"/>
      <c r="G426" s="7"/>
      <c r="H426" s="7"/>
      <c r="I426" s="7"/>
      <c r="J426" s="7"/>
      <c r="K426" s="7"/>
      <c r="L426" s="7"/>
      <c r="M426" s="7"/>
      <c r="N426" s="7"/>
      <c r="O426" s="7"/>
      <c r="P426" s="7"/>
      <c r="Q426" s="7"/>
      <c r="R426" s="7"/>
      <c r="S426" s="7"/>
      <c r="T426" s="7"/>
      <c r="U426" s="7"/>
      <c r="V426" s="7"/>
      <c r="W426" s="7"/>
    </row>
    <row r="427" spans="1:23" x14ac:dyDescent="0.3">
      <c r="A427" s="5"/>
      <c r="B427" s="7"/>
      <c r="C427" s="7"/>
      <c r="D427" s="7"/>
      <c r="E427" s="7"/>
      <c r="F427" s="7"/>
      <c r="G427" s="7"/>
      <c r="H427" s="7"/>
      <c r="I427" s="7"/>
      <c r="J427" s="7"/>
      <c r="K427" s="7"/>
      <c r="L427" s="7"/>
      <c r="M427" s="7"/>
      <c r="N427" s="7"/>
      <c r="O427" s="7"/>
      <c r="P427" s="7"/>
      <c r="Q427" s="7"/>
      <c r="R427" s="7"/>
      <c r="S427" s="7"/>
      <c r="T427" s="7"/>
      <c r="U427" s="7"/>
      <c r="V427" s="7"/>
      <c r="W427" s="7"/>
    </row>
    <row r="428" spans="1:23" x14ac:dyDescent="0.3">
      <c r="A428" s="5"/>
      <c r="B428" s="7"/>
      <c r="C428" s="7"/>
      <c r="D428" s="7"/>
      <c r="E428" s="7"/>
      <c r="F428" s="7"/>
      <c r="G428" s="7"/>
      <c r="H428" s="7"/>
      <c r="I428" s="7"/>
      <c r="J428" s="7"/>
      <c r="K428" s="7"/>
      <c r="L428" s="7"/>
      <c r="M428" s="7"/>
      <c r="N428" s="7"/>
      <c r="O428" s="7"/>
      <c r="P428" s="7"/>
      <c r="Q428" s="7"/>
      <c r="R428" s="7"/>
      <c r="S428" s="7"/>
      <c r="T428" s="7"/>
      <c r="U428" s="7"/>
      <c r="V428" s="7"/>
      <c r="W428" s="7"/>
    </row>
    <row r="429" spans="1:23" x14ac:dyDescent="0.3">
      <c r="A429" s="5"/>
      <c r="B429" s="7"/>
      <c r="C429" s="7"/>
      <c r="D429" s="7"/>
      <c r="E429" s="7"/>
      <c r="F429" s="7"/>
      <c r="G429" s="7"/>
      <c r="H429" s="7"/>
      <c r="I429" s="7"/>
      <c r="J429" s="7"/>
      <c r="K429" s="7"/>
      <c r="L429" s="7"/>
      <c r="M429" s="7"/>
      <c r="N429" s="7"/>
      <c r="O429" s="7"/>
      <c r="P429" s="7"/>
      <c r="Q429" s="7"/>
      <c r="R429" s="7"/>
      <c r="S429" s="7"/>
      <c r="T429" s="7"/>
      <c r="U429" s="7"/>
      <c r="V429" s="7"/>
      <c r="W429" s="7"/>
    </row>
    <row r="430" spans="1:23" x14ac:dyDescent="0.3">
      <c r="A430" s="5"/>
      <c r="B430" s="7"/>
      <c r="C430" s="7"/>
      <c r="D430" s="7"/>
      <c r="E430" s="7"/>
      <c r="F430" s="7"/>
      <c r="G430" s="7"/>
      <c r="H430" s="7"/>
      <c r="I430" s="7"/>
      <c r="J430" s="7"/>
      <c r="K430" s="7"/>
      <c r="L430" s="7"/>
      <c r="M430" s="7"/>
      <c r="N430" s="7"/>
      <c r="O430" s="7"/>
      <c r="P430" s="7"/>
      <c r="Q430" s="7"/>
      <c r="R430" s="7"/>
      <c r="S430" s="7"/>
      <c r="T430" s="7"/>
      <c r="U430" s="7"/>
      <c r="V430" s="7"/>
      <c r="W430" s="7"/>
    </row>
    <row r="431" spans="1:23" x14ac:dyDescent="0.3">
      <c r="A431" s="5"/>
      <c r="B431" s="7"/>
      <c r="C431" s="7"/>
      <c r="D431" s="7"/>
      <c r="E431" s="7"/>
      <c r="F431" s="7"/>
      <c r="G431" s="7"/>
      <c r="H431" s="7"/>
      <c r="I431" s="7"/>
      <c r="J431" s="7"/>
      <c r="K431" s="7"/>
      <c r="L431" s="7"/>
      <c r="M431" s="7"/>
      <c r="N431" s="7"/>
      <c r="O431" s="7"/>
      <c r="P431" s="7"/>
      <c r="Q431" s="7"/>
      <c r="R431" s="7"/>
      <c r="S431" s="7"/>
      <c r="T431" s="7"/>
      <c r="U431" s="7"/>
      <c r="V431" s="7"/>
      <c r="W431" s="7"/>
    </row>
    <row r="432" spans="1:23" x14ac:dyDescent="0.3">
      <c r="A432" s="5"/>
      <c r="B432" s="7"/>
      <c r="C432" s="7"/>
      <c r="D432" s="7"/>
      <c r="E432" s="7"/>
      <c r="F432" s="7"/>
      <c r="G432" s="7"/>
      <c r="H432" s="7"/>
      <c r="I432" s="7"/>
      <c r="J432" s="7"/>
      <c r="K432" s="7"/>
      <c r="L432" s="7"/>
      <c r="M432" s="7"/>
      <c r="N432" s="7"/>
      <c r="O432" s="7"/>
      <c r="P432" s="7"/>
      <c r="Q432" s="7"/>
      <c r="R432" s="7"/>
      <c r="S432" s="7"/>
      <c r="T432" s="7"/>
      <c r="U432" s="7"/>
      <c r="V432" s="7"/>
      <c r="W432" s="7"/>
    </row>
    <row r="433" spans="1:23" x14ac:dyDescent="0.3">
      <c r="A433" s="5"/>
      <c r="B433" s="7"/>
      <c r="C433" s="7"/>
      <c r="D433" s="7"/>
      <c r="E433" s="7"/>
      <c r="F433" s="7"/>
      <c r="G433" s="7"/>
      <c r="H433" s="7"/>
      <c r="I433" s="7"/>
      <c r="J433" s="7"/>
      <c r="K433" s="7"/>
      <c r="L433" s="7"/>
      <c r="M433" s="7"/>
      <c r="N433" s="7"/>
      <c r="O433" s="7"/>
      <c r="P433" s="7"/>
      <c r="Q433" s="7"/>
      <c r="R433" s="7"/>
      <c r="S433" s="7"/>
      <c r="T433" s="7"/>
      <c r="U433" s="7"/>
      <c r="V433" s="7"/>
      <c r="W433" s="7"/>
    </row>
    <row r="434" spans="1:23" x14ac:dyDescent="0.3">
      <c r="A434" s="5"/>
      <c r="B434" s="7"/>
      <c r="C434" s="7"/>
      <c r="D434" s="7"/>
      <c r="E434" s="7"/>
      <c r="F434" s="7"/>
      <c r="G434" s="7"/>
      <c r="H434" s="7"/>
      <c r="I434" s="7"/>
      <c r="J434" s="7"/>
      <c r="K434" s="7"/>
      <c r="L434" s="7"/>
      <c r="M434" s="7"/>
      <c r="N434" s="7"/>
      <c r="O434" s="7"/>
      <c r="P434" s="7"/>
      <c r="Q434" s="7"/>
      <c r="R434" s="7"/>
      <c r="S434" s="7"/>
      <c r="T434" s="7"/>
      <c r="U434" s="7"/>
      <c r="V434" s="7"/>
      <c r="W434" s="7"/>
    </row>
    <row r="435" spans="1:23" x14ac:dyDescent="0.3">
      <c r="A435" s="5"/>
      <c r="B435" s="7"/>
      <c r="C435" s="7"/>
      <c r="D435" s="7"/>
      <c r="E435" s="7"/>
      <c r="F435" s="7"/>
      <c r="G435" s="7"/>
      <c r="H435" s="7"/>
      <c r="I435" s="7"/>
      <c r="J435" s="7"/>
      <c r="K435" s="7"/>
      <c r="L435" s="7"/>
      <c r="M435" s="7"/>
      <c r="N435" s="7"/>
      <c r="O435" s="7"/>
      <c r="P435" s="7"/>
      <c r="Q435" s="7"/>
      <c r="R435" s="7"/>
      <c r="S435" s="7"/>
      <c r="T435" s="7"/>
      <c r="U435" s="7"/>
      <c r="V435" s="7"/>
      <c r="W435" s="7"/>
    </row>
    <row r="436" spans="1:23" x14ac:dyDescent="0.3">
      <c r="A436" s="5"/>
      <c r="B436" s="7"/>
      <c r="C436" s="7"/>
      <c r="D436" s="7"/>
      <c r="E436" s="7"/>
      <c r="F436" s="7"/>
      <c r="G436" s="7"/>
      <c r="H436" s="7"/>
      <c r="I436" s="7"/>
      <c r="J436" s="7"/>
      <c r="K436" s="7"/>
      <c r="L436" s="7"/>
      <c r="M436" s="7"/>
      <c r="N436" s="7"/>
      <c r="O436" s="7"/>
      <c r="P436" s="7"/>
      <c r="Q436" s="7"/>
      <c r="R436" s="7"/>
      <c r="S436" s="7"/>
      <c r="T436" s="7"/>
      <c r="U436" s="7"/>
      <c r="V436" s="7"/>
      <c r="W436" s="7"/>
    </row>
    <row r="437" spans="1:23" x14ac:dyDescent="0.3">
      <c r="A437" s="5"/>
      <c r="B437" s="7"/>
      <c r="C437" s="7"/>
      <c r="D437" s="7"/>
      <c r="E437" s="7"/>
      <c r="F437" s="7"/>
      <c r="G437" s="7"/>
      <c r="H437" s="7"/>
      <c r="I437" s="7"/>
      <c r="J437" s="7"/>
      <c r="K437" s="7"/>
      <c r="L437" s="7"/>
      <c r="M437" s="7"/>
      <c r="N437" s="7"/>
      <c r="O437" s="7"/>
      <c r="P437" s="7"/>
      <c r="Q437" s="7"/>
      <c r="R437" s="7"/>
      <c r="S437" s="7"/>
      <c r="T437" s="7"/>
      <c r="U437" s="7"/>
      <c r="V437" s="7"/>
      <c r="W437" s="7"/>
    </row>
    <row r="438" spans="1:23" x14ac:dyDescent="0.3">
      <c r="A438" s="5"/>
      <c r="B438" s="7"/>
      <c r="C438" s="7"/>
      <c r="D438" s="7"/>
      <c r="E438" s="7"/>
      <c r="F438" s="7"/>
      <c r="G438" s="7"/>
      <c r="H438" s="7"/>
      <c r="I438" s="7"/>
      <c r="J438" s="7"/>
      <c r="K438" s="7"/>
      <c r="L438" s="7"/>
      <c r="M438" s="7"/>
      <c r="N438" s="7"/>
      <c r="O438" s="7"/>
      <c r="P438" s="7"/>
      <c r="Q438" s="7"/>
      <c r="R438" s="7"/>
      <c r="S438" s="7"/>
      <c r="T438" s="7"/>
      <c r="U438" s="7"/>
      <c r="V438" s="7"/>
      <c r="W438" s="7"/>
    </row>
    <row r="439" spans="1:23" x14ac:dyDescent="0.3">
      <c r="A439" s="5"/>
      <c r="B439" s="7"/>
      <c r="C439" s="7"/>
      <c r="D439" s="7"/>
      <c r="E439" s="7"/>
      <c r="F439" s="7"/>
      <c r="G439" s="7"/>
      <c r="H439" s="7"/>
      <c r="I439" s="7"/>
      <c r="J439" s="7"/>
      <c r="K439" s="7"/>
      <c r="L439" s="7"/>
      <c r="M439" s="7"/>
      <c r="N439" s="7"/>
      <c r="O439" s="7"/>
      <c r="P439" s="7"/>
      <c r="Q439" s="7"/>
      <c r="R439" s="7"/>
      <c r="S439" s="7"/>
      <c r="T439" s="7"/>
      <c r="U439" s="7"/>
      <c r="V439" s="7"/>
      <c r="W439" s="7"/>
    </row>
    <row r="440" spans="1:23" x14ac:dyDescent="0.3">
      <c r="A440" s="5"/>
      <c r="B440" s="7"/>
      <c r="C440" s="7"/>
      <c r="D440" s="7"/>
      <c r="E440" s="7"/>
      <c r="F440" s="7"/>
      <c r="G440" s="7"/>
      <c r="H440" s="7"/>
      <c r="I440" s="7"/>
      <c r="J440" s="7"/>
      <c r="K440" s="7"/>
      <c r="L440" s="7"/>
      <c r="M440" s="7"/>
      <c r="N440" s="7"/>
      <c r="O440" s="7"/>
      <c r="P440" s="7"/>
      <c r="Q440" s="7"/>
      <c r="R440" s="7"/>
      <c r="S440" s="7"/>
      <c r="T440" s="7"/>
      <c r="U440" s="7"/>
      <c r="V440" s="7"/>
      <c r="W440" s="7"/>
    </row>
    <row r="441" spans="1:23" x14ac:dyDescent="0.3">
      <c r="A441" s="5"/>
      <c r="B441" s="7"/>
      <c r="C441" s="7"/>
      <c r="D441" s="7"/>
      <c r="E441" s="7"/>
      <c r="F441" s="7"/>
      <c r="G441" s="7"/>
      <c r="H441" s="7"/>
      <c r="I441" s="7"/>
      <c r="J441" s="7"/>
      <c r="K441" s="7"/>
      <c r="L441" s="7"/>
      <c r="M441" s="7"/>
      <c r="N441" s="7"/>
      <c r="O441" s="7"/>
      <c r="P441" s="7"/>
      <c r="Q441" s="7"/>
      <c r="R441" s="7"/>
      <c r="S441" s="7"/>
      <c r="T441" s="7"/>
      <c r="U441" s="7"/>
      <c r="V441" s="7"/>
      <c r="W441" s="7"/>
    </row>
    <row r="442" spans="1:23" x14ac:dyDescent="0.3">
      <c r="A442" s="5"/>
      <c r="B442" s="7"/>
      <c r="C442" s="7"/>
      <c r="D442" s="7"/>
      <c r="E442" s="7"/>
      <c r="F442" s="7"/>
      <c r="G442" s="7"/>
      <c r="H442" s="7"/>
      <c r="I442" s="7"/>
      <c r="J442" s="7"/>
      <c r="K442" s="7"/>
      <c r="L442" s="7"/>
      <c r="M442" s="7"/>
      <c r="N442" s="7"/>
      <c r="O442" s="7"/>
      <c r="P442" s="7"/>
      <c r="Q442" s="7"/>
      <c r="R442" s="7"/>
      <c r="S442" s="7"/>
      <c r="T442" s="7"/>
      <c r="U442" s="7"/>
      <c r="V442" s="7"/>
      <c r="W442" s="7"/>
    </row>
    <row r="443" spans="1:23" x14ac:dyDescent="0.3">
      <c r="A443" s="5"/>
      <c r="B443" s="7"/>
      <c r="C443" s="7"/>
      <c r="D443" s="7"/>
      <c r="E443" s="7"/>
      <c r="F443" s="7"/>
      <c r="G443" s="7"/>
      <c r="H443" s="7"/>
      <c r="I443" s="7"/>
      <c r="J443" s="7"/>
      <c r="K443" s="7"/>
      <c r="L443" s="7"/>
      <c r="M443" s="7"/>
      <c r="N443" s="7"/>
      <c r="O443" s="7"/>
      <c r="P443" s="7"/>
      <c r="Q443" s="7"/>
      <c r="R443" s="7"/>
      <c r="S443" s="7"/>
      <c r="T443" s="7"/>
      <c r="U443" s="7"/>
      <c r="V443" s="7"/>
      <c r="W443" s="7"/>
    </row>
    <row r="444" spans="1:23" x14ac:dyDescent="0.3">
      <c r="A444" s="5"/>
      <c r="B444" s="7"/>
      <c r="C444" s="7"/>
      <c r="D444" s="7"/>
      <c r="E444" s="7"/>
      <c r="F444" s="7"/>
      <c r="G444" s="7"/>
      <c r="H444" s="7"/>
      <c r="I444" s="7"/>
      <c r="J444" s="7"/>
      <c r="K444" s="7"/>
      <c r="L444" s="7"/>
      <c r="M444" s="7"/>
      <c r="N444" s="7"/>
      <c r="O444" s="7"/>
      <c r="P444" s="7"/>
      <c r="Q444" s="7"/>
      <c r="R444" s="7"/>
      <c r="S444" s="7"/>
      <c r="T444" s="7"/>
      <c r="U444" s="7"/>
      <c r="V444" s="7"/>
      <c r="W444" s="7"/>
    </row>
    <row r="445" spans="1:23" x14ac:dyDescent="0.3">
      <c r="A445" s="5"/>
      <c r="B445" s="7"/>
      <c r="C445" s="7"/>
      <c r="D445" s="7"/>
      <c r="E445" s="7"/>
      <c r="F445" s="7"/>
      <c r="G445" s="7"/>
      <c r="H445" s="7"/>
      <c r="I445" s="7"/>
      <c r="J445" s="7"/>
      <c r="K445" s="7"/>
      <c r="L445" s="7"/>
      <c r="M445" s="7"/>
      <c r="N445" s="7"/>
      <c r="O445" s="7"/>
      <c r="P445" s="7"/>
      <c r="Q445" s="7"/>
      <c r="R445" s="7"/>
      <c r="S445" s="7"/>
      <c r="T445" s="7"/>
      <c r="U445" s="7"/>
      <c r="V445" s="7"/>
      <c r="W445" s="7"/>
    </row>
    <row r="446" spans="1:23" x14ac:dyDescent="0.3">
      <c r="A446" s="5"/>
      <c r="B446" s="7"/>
      <c r="C446" s="7"/>
      <c r="D446" s="7"/>
      <c r="E446" s="7"/>
      <c r="F446" s="7"/>
      <c r="G446" s="7"/>
      <c r="H446" s="7"/>
      <c r="I446" s="7"/>
      <c r="J446" s="7"/>
      <c r="K446" s="7"/>
      <c r="L446" s="7"/>
      <c r="M446" s="7"/>
      <c r="N446" s="7"/>
      <c r="O446" s="7"/>
      <c r="P446" s="7"/>
      <c r="Q446" s="7"/>
      <c r="R446" s="7"/>
      <c r="S446" s="7"/>
      <c r="T446" s="7"/>
      <c r="U446" s="7"/>
      <c r="V446" s="7"/>
      <c r="W446" s="7"/>
    </row>
    <row r="447" spans="1:23" x14ac:dyDescent="0.3">
      <c r="A447" s="5"/>
      <c r="B447" s="7"/>
      <c r="C447" s="7"/>
      <c r="D447" s="7"/>
      <c r="E447" s="7"/>
      <c r="F447" s="7"/>
      <c r="G447" s="7"/>
      <c r="H447" s="7"/>
      <c r="I447" s="7"/>
      <c r="J447" s="7"/>
      <c r="K447" s="7"/>
      <c r="L447" s="7"/>
      <c r="M447" s="7"/>
      <c r="N447" s="7"/>
      <c r="O447" s="7"/>
      <c r="P447" s="7"/>
      <c r="Q447" s="7"/>
      <c r="R447" s="7"/>
      <c r="S447" s="7"/>
      <c r="T447" s="7"/>
      <c r="U447" s="7"/>
      <c r="V447" s="7"/>
      <c r="W447" s="7"/>
    </row>
    <row r="448" spans="1:23" x14ac:dyDescent="0.3">
      <c r="A448" s="5"/>
      <c r="B448" s="7"/>
      <c r="C448" s="7"/>
      <c r="D448" s="7"/>
      <c r="E448" s="7"/>
      <c r="F448" s="7"/>
      <c r="G448" s="7"/>
      <c r="H448" s="7"/>
      <c r="I448" s="7"/>
      <c r="J448" s="7"/>
      <c r="K448" s="7"/>
      <c r="L448" s="7"/>
      <c r="M448" s="7"/>
      <c r="N448" s="7"/>
      <c r="O448" s="7"/>
      <c r="P448" s="7"/>
      <c r="Q448" s="7"/>
      <c r="R448" s="7"/>
      <c r="S448" s="7"/>
      <c r="T448" s="7"/>
      <c r="U448" s="7"/>
      <c r="V448" s="7"/>
      <c r="W448" s="7"/>
    </row>
    <row r="449" spans="1:23" x14ac:dyDescent="0.3">
      <c r="A449" s="5"/>
      <c r="B449" s="7"/>
      <c r="C449" s="7"/>
      <c r="D449" s="7"/>
      <c r="E449" s="7"/>
      <c r="F449" s="7"/>
      <c r="G449" s="7"/>
      <c r="H449" s="7"/>
      <c r="I449" s="7"/>
      <c r="J449" s="7"/>
      <c r="K449" s="7"/>
      <c r="L449" s="7"/>
      <c r="M449" s="7"/>
      <c r="N449" s="7"/>
      <c r="O449" s="7"/>
      <c r="P449" s="7"/>
      <c r="Q449" s="7"/>
      <c r="R449" s="7"/>
      <c r="S449" s="7"/>
      <c r="T449" s="7"/>
      <c r="U449" s="7"/>
      <c r="V449" s="7"/>
      <c r="W449" s="7"/>
    </row>
    <row r="450" spans="1:23" x14ac:dyDescent="0.3">
      <c r="A450" s="5"/>
      <c r="B450" s="7"/>
      <c r="C450" s="7"/>
      <c r="D450" s="7"/>
      <c r="E450" s="7"/>
      <c r="F450" s="7"/>
      <c r="G450" s="7"/>
      <c r="H450" s="7"/>
      <c r="I450" s="7"/>
      <c r="J450" s="7"/>
      <c r="K450" s="7"/>
      <c r="L450" s="7"/>
      <c r="M450" s="7"/>
      <c r="N450" s="7"/>
      <c r="O450" s="7"/>
      <c r="P450" s="7"/>
      <c r="Q450" s="7"/>
      <c r="R450" s="7"/>
      <c r="S450" s="7"/>
      <c r="T450" s="7"/>
      <c r="U450" s="7"/>
      <c r="V450" s="7"/>
      <c r="W450" s="7"/>
    </row>
    <row r="451" spans="1:23" x14ac:dyDescent="0.3">
      <c r="A451" s="5"/>
      <c r="B451" s="7"/>
      <c r="C451" s="7"/>
      <c r="D451" s="7"/>
      <c r="E451" s="7"/>
      <c r="F451" s="7"/>
      <c r="G451" s="7"/>
      <c r="H451" s="7"/>
      <c r="I451" s="7"/>
      <c r="J451" s="7"/>
      <c r="K451" s="7"/>
      <c r="L451" s="7"/>
      <c r="M451" s="7"/>
      <c r="N451" s="7"/>
      <c r="O451" s="7"/>
      <c r="P451" s="7"/>
      <c r="Q451" s="7"/>
      <c r="R451" s="7"/>
      <c r="S451" s="7"/>
      <c r="T451" s="7"/>
      <c r="U451" s="7"/>
      <c r="V451" s="7"/>
      <c r="W451" s="7"/>
    </row>
    <row r="452" spans="1:23" x14ac:dyDescent="0.3">
      <c r="A452" s="5"/>
      <c r="B452" s="7"/>
      <c r="C452" s="7"/>
      <c r="D452" s="7"/>
      <c r="E452" s="7"/>
      <c r="F452" s="7"/>
      <c r="G452" s="7"/>
      <c r="H452" s="7"/>
      <c r="I452" s="7"/>
      <c r="J452" s="7"/>
      <c r="K452" s="7"/>
      <c r="L452" s="7"/>
      <c r="M452" s="7"/>
      <c r="N452" s="7"/>
      <c r="O452" s="7"/>
      <c r="P452" s="7"/>
      <c r="Q452" s="7"/>
      <c r="R452" s="7"/>
      <c r="S452" s="7"/>
      <c r="T452" s="7"/>
      <c r="U452" s="7"/>
      <c r="V452" s="7"/>
      <c r="W452" s="7"/>
    </row>
    <row r="453" spans="1:23" x14ac:dyDescent="0.3">
      <c r="A453" s="5"/>
      <c r="B453" s="7"/>
      <c r="C453" s="7"/>
      <c r="D453" s="7"/>
      <c r="E453" s="7"/>
      <c r="F453" s="7"/>
      <c r="G453" s="7"/>
      <c r="H453" s="7"/>
      <c r="I453" s="7"/>
      <c r="J453" s="7"/>
      <c r="K453" s="7"/>
      <c r="L453" s="7"/>
      <c r="M453" s="7"/>
      <c r="N453" s="7"/>
      <c r="O453" s="7"/>
      <c r="P453" s="7"/>
      <c r="Q453" s="7"/>
      <c r="R453" s="7"/>
      <c r="S453" s="7"/>
      <c r="T453" s="7"/>
      <c r="U453" s="7"/>
      <c r="V453" s="7"/>
      <c r="W453" s="7"/>
    </row>
    <row r="454" spans="1:23" x14ac:dyDescent="0.3">
      <c r="A454" s="5"/>
      <c r="B454" s="7"/>
      <c r="C454" s="7"/>
      <c r="D454" s="7"/>
      <c r="E454" s="7"/>
      <c r="F454" s="7"/>
      <c r="G454" s="7"/>
      <c r="H454" s="7"/>
      <c r="I454" s="7"/>
      <c r="J454" s="7"/>
      <c r="K454" s="7"/>
      <c r="L454" s="7"/>
      <c r="M454" s="7"/>
      <c r="N454" s="7"/>
      <c r="O454" s="7"/>
      <c r="P454" s="7"/>
      <c r="Q454" s="7"/>
      <c r="R454" s="7"/>
      <c r="S454" s="7"/>
      <c r="T454" s="7"/>
      <c r="U454" s="7"/>
      <c r="V454" s="7"/>
      <c r="W454" s="7"/>
    </row>
    <row r="455" spans="1:23" x14ac:dyDescent="0.3">
      <c r="A455" s="5"/>
      <c r="B455" s="7"/>
      <c r="C455" s="7"/>
      <c r="D455" s="7"/>
      <c r="E455" s="7"/>
      <c r="F455" s="7"/>
      <c r="G455" s="7"/>
      <c r="H455" s="7"/>
      <c r="I455" s="7"/>
      <c r="J455" s="7"/>
      <c r="K455" s="7"/>
      <c r="L455" s="7"/>
      <c r="M455" s="7"/>
      <c r="N455" s="7"/>
      <c r="O455" s="7"/>
      <c r="P455" s="7"/>
      <c r="Q455" s="7"/>
      <c r="R455" s="7"/>
      <c r="S455" s="7"/>
      <c r="T455" s="7"/>
      <c r="U455" s="7"/>
      <c r="V455" s="7"/>
      <c r="W455" s="7"/>
    </row>
  </sheetData>
  <mergeCells count="2">
    <mergeCell ref="B15:E15"/>
    <mergeCell ref="B47:I47"/>
  </mergeCells>
  <pageMargins left="0.7" right="0.7" top="0.75" bottom="0.75" header="0.3" footer="0.3"/>
  <pageSetup orientation="portrait" r:id="rId4"/>
  <drawing r:id="rId5"/>
  <extLst>
    <ext xmlns:x14="http://schemas.microsoft.com/office/spreadsheetml/2009/9/main" uri="{A8765BA9-456A-4dab-B4F3-ACF838C121DE}">
      <x14:slicerList>
        <x14:slicer r:id="rId6"/>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Transaction Detail TBL</vt:lpstr>
      <vt:lpstr>889992 Business Gen Ed</vt:lpstr>
      <vt:lpstr>BB22799  889985 BSU Econ Impact</vt:lpstr>
      <vt:lpstr>BB1078 889996 Idaho SHIP Grnt</vt:lpstr>
      <vt:lpstr>889991 Business Dept Misc.</vt:lpstr>
      <vt:lpstr>889993 Endowment Earnings</vt:lpstr>
      <vt:lpstr>889994 Process MGT&amp;Improv Ctr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Christensen, Joseph (christensen@uidaho.edu)</dc:creator>
  <cp:lastModifiedBy>Christensen, Joseph (christensen@uidaho.edu)</cp:lastModifiedBy>
  <dcterms:created xsi:type="dcterms:W3CDTF">2018-08-01T18:52:17Z</dcterms:created>
  <dcterms:modified xsi:type="dcterms:W3CDTF">2018-09-10T23:05:48Z</dcterms:modified>
</cp:coreProperties>
</file>